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drawings/drawing112.xml" ContentType="application/vnd.openxmlformats-officedocument.drawing+xml"/>
  <Override PartName="/xl/drawings/drawing113.xml" ContentType="application/vnd.openxmlformats-officedocument.drawing+xml"/>
  <Override PartName="/xl/drawings/drawing114.xml" ContentType="application/vnd.openxmlformats-officedocument.drawing+xml"/>
  <Override PartName="/xl/drawings/drawing115.xml" ContentType="application/vnd.openxmlformats-officedocument.drawing+xml"/>
  <Override PartName="/xl/drawings/drawing116.xml" ContentType="application/vnd.openxmlformats-officedocument.drawing+xml"/>
  <Override PartName="/xl/drawings/drawing117.xml" ContentType="application/vnd.openxmlformats-officedocument.drawing+xml"/>
  <Override PartName="/xl/drawings/drawing118.xml" ContentType="application/vnd.openxmlformats-officedocument.drawing+xml"/>
  <Override PartName="/xl/drawings/drawing119.xml" ContentType="application/vnd.openxmlformats-officedocument.drawing+xml"/>
  <Override PartName="/xl/drawings/drawing120.xml" ContentType="application/vnd.openxmlformats-officedocument.drawing+xml"/>
  <Override PartName="/xl/drawings/drawing121.xml" ContentType="application/vnd.openxmlformats-officedocument.drawing+xml"/>
  <Override PartName="/xl/drawings/drawing122.xml" ContentType="application/vnd.openxmlformats-officedocument.drawing+xml"/>
  <Override PartName="/xl/drawings/drawing123.xml" ContentType="application/vnd.openxmlformats-officedocument.drawing+xml"/>
  <Override PartName="/xl/drawings/drawing124.xml" ContentType="application/vnd.openxmlformats-officedocument.drawing+xml"/>
  <Override PartName="/xl/drawings/drawing125.xml" ContentType="application/vnd.openxmlformats-officedocument.drawing+xml"/>
  <Override PartName="/xl/drawings/drawing126.xml" ContentType="application/vnd.openxmlformats-officedocument.drawing+xml"/>
  <Override PartName="/xl/drawings/drawing127.xml" ContentType="application/vnd.openxmlformats-officedocument.drawing+xml"/>
  <Override PartName="/xl/drawings/drawing128.xml" ContentType="application/vnd.openxmlformats-officedocument.drawing+xml"/>
  <Override PartName="/xl/drawings/drawing129.xml" ContentType="application/vnd.openxmlformats-officedocument.drawing+xml"/>
  <Override PartName="/xl/drawings/drawing130.xml" ContentType="application/vnd.openxmlformats-officedocument.drawing+xml"/>
  <Override PartName="/xl/drawings/drawing131.xml" ContentType="application/vnd.openxmlformats-officedocument.drawing+xml"/>
  <Override PartName="/xl/drawings/drawing132.xml" ContentType="application/vnd.openxmlformats-officedocument.drawing+xml"/>
  <Override PartName="/xl/drawings/drawing133.xml" ContentType="application/vnd.openxmlformats-officedocument.drawing+xml"/>
  <Override PartName="/xl/drawings/drawing134.xml" ContentType="application/vnd.openxmlformats-officedocument.drawing+xml"/>
  <Override PartName="/xl/drawings/drawing135.xml" ContentType="application/vnd.openxmlformats-officedocument.drawing+xml"/>
  <Override PartName="/xl/drawings/drawing136.xml" ContentType="application/vnd.openxmlformats-officedocument.drawing+xml"/>
  <Override PartName="/xl/drawings/drawing137.xml" ContentType="application/vnd.openxmlformats-officedocument.drawing+xml"/>
  <Override PartName="/xl/drawings/drawing138.xml" ContentType="application/vnd.openxmlformats-officedocument.drawing+xml"/>
  <Override PartName="/xl/drawings/drawing139.xml" ContentType="application/vnd.openxmlformats-officedocument.drawing+xml"/>
  <Override PartName="/xl/drawings/drawing140.xml" ContentType="application/vnd.openxmlformats-officedocument.drawing+xml"/>
  <Override PartName="/xl/drawings/drawing141.xml" ContentType="application/vnd.openxmlformats-officedocument.drawing+xml"/>
  <Override PartName="/xl/drawings/drawing142.xml" ContentType="application/vnd.openxmlformats-officedocument.drawing+xml"/>
  <Override PartName="/xl/drawings/drawing143.xml" ContentType="application/vnd.openxmlformats-officedocument.drawing+xml"/>
  <Override PartName="/xl/drawings/drawing144.xml" ContentType="application/vnd.openxmlformats-officedocument.drawing+xml"/>
  <Override PartName="/xl/drawings/drawing145.xml" ContentType="application/vnd.openxmlformats-officedocument.drawing+xml"/>
  <Override PartName="/xl/drawings/drawing146.xml" ContentType="application/vnd.openxmlformats-officedocument.drawing+xml"/>
  <Override PartName="/xl/drawings/drawing147.xml" ContentType="application/vnd.openxmlformats-officedocument.drawing+xml"/>
  <Override PartName="/xl/drawings/drawing148.xml" ContentType="application/vnd.openxmlformats-officedocument.drawing+xml"/>
  <Override PartName="/xl/drawings/drawing149.xml" ContentType="application/vnd.openxmlformats-officedocument.drawing+xml"/>
  <Override PartName="/xl/drawings/drawing150.xml" ContentType="application/vnd.openxmlformats-officedocument.drawing+xml"/>
  <Override PartName="/xl/drawings/drawing151.xml" ContentType="application/vnd.openxmlformats-officedocument.drawing+xml"/>
  <Override PartName="/xl/drawings/drawing15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Z:\Administrative Assistant\Website\Construction Management\ACCE\"/>
    </mc:Choice>
  </mc:AlternateContent>
  <bookViews>
    <workbookView xWindow="0" yWindow="0" windowWidth="25200" windowHeight="11550" tabRatio="840"/>
  </bookViews>
  <sheets>
    <sheet name="Assess Summary" sheetId="1" r:id="rId1"/>
    <sheet name="1.1 AY22" sheetId="137" r:id="rId2"/>
    <sheet name="1.1 AY21" sheetId="111" r:id="rId3"/>
    <sheet name="1.1 AY20" sheetId="85" r:id="rId4"/>
    <sheet name="1.1 AY19" sheetId="56" r:id="rId5"/>
    <sheet name="1.1 AY18" sheetId="29" r:id="rId6"/>
    <sheet name="1.1 AY17" sheetId="3" r:id="rId7"/>
    <sheet name="1.2 AY22" sheetId="138" r:id="rId8"/>
    <sheet name="1.2 AY21" sheetId="112" r:id="rId9"/>
    <sheet name="1.2 AY20" sheetId="86" r:id="rId10"/>
    <sheet name="1.2 AY19" sheetId="57" r:id="rId11"/>
    <sheet name="1.2 AY18" sheetId="30" r:id="rId12"/>
    <sheet name="1.2 AY17" sheetId="4" r:id="rId13"/>
    <sheet name="2.1 AY22" sheetId="139" r:id="rId14"/>
    <sheet name="2.1 AY21" sheetId="113" r:id="rId15"/>
    <sheet name="2.1 AY20" sheetId="87" r:id="rId16"/>
    <sheet name="2.1 AY19" sheetId="59" r:id="rId17"/>
    <sheet name="2.1 AY18" sheetId="31" r:id="rId18"/>
    <sheet name="2.1 AY17" sheetId="5" r:id="rId19"/>
    <sheet name="2.2 AY22" sheetId="140" r:id="rId20"/>
    <sheet name="2.2 AY21" sheetId="114" r:id="rId21"/>
    <sheet name="2.2 AY20" sheetId="88" r:id="rId22"/>
    <sheet name="2.2 AY19" sheetId="60" r:id="rId23"/>
    <sheet name="2.2 AY18" sheetId="32" r:id="rId24"/>
    <sheet name="2.2 AY17" sheetId="6" r:id="rId25"/>
    <sheet name="3.1 AY22" sheetId="141" r:id="rId26"/>
    <sheet name="3.1 AY21" sheetId="115" r:id="rId27"/>
    <sheet name="3.1 AY20" sheetId="89" r:id="rId28"/>
    <sheet name="3.1 AY19" sheetId="61" r:id="rId29"/>
    <sheet name="3.1 AY18" sheetId="33" r:id="rId30"/>
    <sheet name="3.1 AY17" sheetId="2" r:id="rId31"/>
    <sheet name="3.2 AY22" sheetId="142" r:id="rId32"/>
    <sheet name="3.2 AY21" sheetId="116" r:id="rId33"/>
    <sheet name="3.2 AY20" sheetId="90" r:id="rId34"/>
    <sheet name="3.2 AY19" sheetId="62" r:id="rId35"/>
    <sheet name="3.2 AY18" sheetId="34" r:id="rId36"/>
    <sheet name="3.2 AY17" sheetId="7" r:id="rId37"/>
    <sheet name="4.1 AY22" sheetId="143" r:id="rId38"/>
    <sheet name="4.1 AY21" sheetId="117" r:id="rId39"/>
    <sheet name="4.1 AY20" sheetId="91" r:id="rId40"/>
    <sheet name="4.1 AY19" sheetId="63" r:id="rId41"/>
    <sheet name="4.1 AY18" sheetId="35" r:id="rId42"/>
    <sheet name="4.1 AY17" sheetId="8" r:id="rId43"/>
    <sheet name="4.2 AY22" sheetId="144" r:id="rId44"/>
    <sheet name="4.2 AY21" sheetId="118" r:id="rId45"/>
    <sheet name="4.2 AY20" sheetId="92" r:id="rId46"/>
    <sheet name="4.2 AY19" sheetId="64" r:id="rId47"/>
    <sheet name="4.2 AY18" sheetId="36" r:id="rId48"/>
    <sheet name="4.2 AY17" sheetId="9" r:id="rId49"/>
    <sheet name="4.3 AY19" sheetId="65" r:id="rId50"/>
    <sheet name="4.3 AY18" sheetId="37" r:id="rId51"/>
    <sheet name="4.3 AY17" sheetId="28" r:id="rId52"/>
    <sheet name="5.1 AY22" sheetId="145" r:id="rId53"/>
    <sheet name="5.1 AY21" sheetId="119" r:id="rId54"/>
    <sheet name="5.1 AY20" sheetId="93" r:id="rId55"/>
    <sheet name="5.1 AY19" sheetId="66" r:id="rId56"/>
    <sheet name="5.1 AY18" sheetId="38" r:id="rId57"/>
    <sheet name="5.1 AY17" sheetId="10" r:id="rId58"/>
    <sheet name="5.2 AY22" sheetId="146" r:id="rId59"/>
    <sheet name="5.2 AY21" sheetId="120" r:id="rId60"/>
    <sheet name="5.2 AY20" sheetId="94" r:id="rId61"/>
    <sheet name="5.2 AY19" sheetId="67" r:id="rId62"/>
    <sheet name="5.2 AY18" sheetId="39" r:id="rId63"/>
    <sheet name="5.2 AY17" sheetId="11" r:id="rId64"/>
    <sheet name="6.1 AY22" sheetId="147" r:id="rId65"/>
    <sheet name="6.1 AY21" sheetId="121" r:id="rId66"/>
    <sheet name="6.1 AY20" sheetId="95" r:id="rId67"/>
    <sheet name="6.1 AY19" sheetId="69" r:id="rId68"/>
    <sheet name="6.1 AY18" sheetId="40" r:id="rId69"/>
    <sheet name="6.1 AY17" sheetId="12" r:id="rId70"/>
    <sheet name="6.2 AY21" sheetId="122" r:id="rId71"/>
    <sheet name="6.2 AY20" sheetId="96" r:id="rId72"/>
    <sheet name="6.2 AY19" sheetId="70" r:id="rId73"/>
    <sheet name="6.2 AY18" sheetId="41" r:id="rId74"/>
    <sheet name="6.2 AY17" sheetId="13" r:id="rId75"/>
    <sheet name="7.1 AY22" sheetId="148" r:id="rId76"/>
    <sheet name="7.1 AY21" sheetId="123" r:id="rId77"/>
    <sheet name="7.1 AY20" sheetId="97" r:id="rId78"/>
    <sheet name="7.1 AY19" sheetId="71" r:id="rId79"/>
    <sheet name="7.1 AY18" sheetId="42" r:id="rId80"/>
    <sheet name="7.1 AY17" sheetId="14" r:id="rId81"/>
    <sheet name="7.2 AY22" sheetId="149" r:id="rId82"/>
    <sheet name="7.2 AY21" sheetId="124" r:id="rId83"/>
    <sheet name="7.2 AY20" sheetId="98" r:id="rId84"/>
    <sheet name="7.2 AY19" sheetId="72" r:id="rId85"/>
    <sheet name="7.2 AY18" sheetId="43" r:id="rId86"/>
    <sheet name="7.2 AY17" sheetId="15" r:id="rId87"/>
    <sheet name="8.1 AY22" sheetId="150" r:id="rId88"/>
    <sheet name="8.1 AY21" sheetId="125" r:id="rId89"/>
    <sheet name="8.1 AY20" sheetId="99" r:id="rId90"/>
    <sheet name="8.1 AY19" sheetId="73" r:id="rId91"/>
    <sheet name="8.1 AY18" sheetId="44" r:id="rId92"/>
    <sheet name="8.1 AY17" sheetId="16" r:id="rId93"/>
    <sheet name="8.2 AY22" sheetId="151" r:id="rId94"/>
    <sheet name="8.2 AY21" sheetId="126" r:id="rId95"/>
    <sheet name="8.2 AY20" sheetId="100" r:id="rId96"/>
    <sheet name="8.2 AY19" sheetId="74" r:id="rId97"/>
    <sheet name="8.2 AY18" sheetId="45" r:id="rId98"/>
    <sheet name="8.2 AY17" sheetId="17" r:id="rId99"/>
    <sheet name="9.1 AY22" sheetId="152" r:id="rId100"/>
    <sheet name="9.1 AY21" sheetId="127" r:id="rId101"/>
    <sheet name="9.1 AY20" sheetId="101" r:id="rId102"/>
    <sheet name="9.1 AY19" sheetId="75" r:id="rId103"/>
    <sheet name="9.1 AY18" sheetId="46" r:id="rId104"/>
    <sheet name="9.1 AY17" sheetId="18" r:id="rId105"/>
    <sheet name="9.2 AY22" sheetId="153" r:id="rId106"/>
    <sheet name="9.2 AY21" sheetId="128" r:id="rId107"/>
    <sheet name="9.2 AY20" sheetId="102" r:id="rId108"/>
    <sheet name="9.2 AY19" sheetId="76" r:id="rId109"/>
    <sheet name="9.2 AY18" sheetId="47" r:id="rId110"/>
    <sheet name="9.2 AY17" sheetId="19" r:id="rId111"/>
    <sheet name="10.1 AY22" sheetId="154" r:id="rId112"/>
    <sheet name="10.1 AY21" sheetId="129" r:id="rId113"/>
    <sheet name="10.1 AY20" sheetId="103" r:id="rId114"/>
    <sheet name="10.1 AY19" sheetId="77" r:id="rId115"/>
    <sheet name="10.1 AY18" sheetId="48" r:id="rId116"/>
    <sheet name="10.1 AY17" sheetId="20" r:id="rId117"/>
    <sheet name="10.2 AY22" sheetId="155" r:id="rId118"/>
    <sheet name="10.2 AY21" sheetId="130" r:id="rId119"/>
    <sheet name="10.2 AY20" sheetId="104" r:id="rId120"/>
    <sheet name="10.2 AY19" sheetId="78" r:id="rId121"/>
    <sheet name="10.2 AY18" sheetId="49" r:id="rId122"/>
    <sheet name="10.2 AY17" sheetId="21" r:id="rId123"/>
    <sheet name="11.1 AY22" sheetId="156" r:id="rId124"/>
    <sheet name="11.1 AY21" sheetId="131" r:id="rId125"/>
    <sheet name="11.1 AY20" sheetId="105" r:id="rId126"/>
    <sheet name="11.1 AY19" sheetId="79" r:id="rId127"/>
    <sheet name="11.1 AY18" sheetId="50" r:id="rId128"/>
    <sheet name="11.1 AY17" sheetId="22" r:id="rId129"/>
    <sheet name="11.2 AY22" sheetId="157" r:id="rId130"/>
    <sheet name="11.2 AY21" sheetId="132" r:id="rId131"/>
    <sheet name="11.2 AY20" sheetId="106" r:id="rId132"/>
    <sheet name="11.2 AY19" sheetId="80" r:id="rId133"/>
    <sheet name="11.2 AY18" sheetId="51" r:id="rId134"/>
    <sheet name="11.2 AY17" sheetId="23" r:id="rId135"/>
    <sheet name="12.1 AY22" sheetId="158" r:id="rId136"/>
    <sheet name="12.1 AY21" sheetId="133" r:id="rId137"/>
    <sheet name="12.1 AY20" sheetId="107" r:id="rId138"/>
    <sheet name="12.1 AY19" sheetId="81" r:id="rId139"/>
    <sheet name="12.1 AY18" sheetId="52" r:id="rId140"/>
    <sheet name="12.1 AY17" sheetId="24" r:id="rId141"/>
    <sheet name="12.2 AY22" sheetId="159" r:id="rId142"/>
    <sheet name="12.2 AY21" sheetId="134" r:id="rId143"/>
    <sheet name="12.2 AY20" sheetId="108" r:id="rId144"/>
    <sheet name="12.2 AY19" sheetId="82" r:id="rId145"/>
    <sheet name="12.2 AY18" sheetId="53" r:id="rId146"/>
    <sheet name="12.2 AY17" sheetId="25" r:id="rId147"/>
    <sheet name="13.1 AY22" sheetId="160" r:id="rId148"/>
    <sheet name="13.1 AY21" sheetId="135" r:id="rId149"/>
    <sheet name="13.1 AY20" sheetId="109" r:id="rId150"/>
    <sheet name="13.1 AY19" sheetId="83" r:id="rId151"/>
    <sheet name="13.1 AY18" sheetId="54" r:id="rId152"/>
    <sheet name="13.1 AY17" sheetId="26" r:id="rId153"/>
    <sheet name="13.2 AY22" sheetId="161" r:id="rId154"/>
    <sheet name="13.2 AY21" sheetId="136" r:id="rId155"/>
    <sheet name="13.2 AY20" sheetId="110" r:id="rId156"/>
    <sheet name="13.2 AY19" sheetId="84" r:id="rId157"/>
    <sheet name="13.2 AY18" sheetId="55" r:id="rId158"/>
    <sheet name=" 13.2 AY17" sheetId="27" r:id="rId159"/>
  </sheets>
  <definedNames>
    <definedName name="OLE_LINK21" localSheetId="98">'8.2 AY17'!$B$48</definedName>
    <definedName name="OLE_LINK24" localSheetId="106">'9.2 AY21'!$B$47</definedName>
    <definedName name="OLE_LINK31" localSheetId="152">'13.1 AY17'!$A$1</definedName>
    <definedName name="_xlnm.Print_Area" localSheetId="5">'1.1 AY18'!$A$1:$J$69</definedName>
    <definedName name="_xlnm.Print_Area" localSheetId="4">'1.1 AY19'!$A$1:$J$69</definedName>
    <definedName name="_xlnm.Print_Area" localSheetId="3">'1.1 AY20'!$A$1:$J$69</definedName>
    <definedName name="_xlnm.Print_Area" localSheetId="2">'1.1 AY21'!$A$1:$J$69</definedName>
    <definedName name="_xlnm.Print_Area" localSheetId="1">'1.1 AY22'!$A$1:$J$69</definedName>
    <definedName name="_xlnm.Print_Area" localSheetId="11">'1.2 AY18'!$A$1:$J$77</definedName>
    <definedName name="_xlnm.Print_Area" localSheetId="10">'1.2 AY19'!$A$1:$J$77</definedName>
    <definedName name="_xlnm.Print_Area" localSheetId="9">'1.2 AY20'!$A$1:$J$77</definedName>
    <definedName name="_xlnm.Print_Area" localSheetId="8">'1.2 AY21'!$A$1:$J$77</definedName>
    <definedName name="_xlnm.Print_Area" localSheetId="7">'1.2 AY22'!$A$1:$J$77</definedName>
    <definedName name="_xlnm.Print_Area" localSheetId="115">'10.1 AY18'!$A$1:$J$75</definedName>
    <definedName name="_xlnm.Print_Area" localSheetId="114">'10.1 AY19'!$A$1:$J$75</definedName>
    <definedName name="_xlnm.Print_Area" localSheetId="113">'10.1 AY20'!$A$1:$J$75</definedName>
    <definedName name="_xlnm.Print_Area" localSheetId="112">'10.1 AY21'!$A$1:$J$75</definedName>
    <definedName name="_xlnm.Print_Area" localSheetId="111">'10.1 AY22'!$A$1:$J$75</definedName>
    <definedName name="_xlnm.Print_Area" localSheetId="121">'10.2 AY18'!$A$1:$J$60</definedName>
    <definedName name="_xlnm.Print_Area" localSheetId="120">'10.2 AY19'!$A$1:$J$60</definedName>
    <definedName name="_xlnm.Print_Area" localSheetId="119">'10.2 AY20'!$A$1:$J$60</definedName>
    <definedName name="_xlnm.Print_Area" localSheetId="118">'10.2 AY21'!$A$1:$J$60</definedName>
    <definedName name="_xlnm.Print_Area" localSheetId="117">'10.2 AY22'!$A$1:$J$60</definedName>
    <definedName name="_xlnm.Print_Area" localSheetId="127">'11.1 AY18'!$A$1:$J$59</definedName>
    <definedName name="_xlnm.Print_Area" localSheetId="126">'11.1 AY19'!$A$1:$J$59</definedName>
    <definedName name="_xlnm.Print_Area" localSheetId="125">'11.1 AY20'!$A$1:$J$59</definedName>
    <definedName name="_xlnm.Print_Area" localSheetId="124">'11.1 AY21'!$A$1:$J$59</definedName>
    <definedName name="_xlnm.Print_Area" localSheetId="123">'11.1 AY22'!$A$1:$J$59</definedName>
    <definedName name="_xlnm.Print_Area" localSheetId="133">'11.2 AY18'!$A$1:$J$66</definedName>
    <definedName name="_xlnm.Print_Area" localSheetId="132">'11.2 AY19'!$A$1:$J$66</definedName>
    <definedName name="_xlnm.Print_Area" localSheetId="131">'11.2 AY20'!$A$1:$J$66</definedName>
    <definedName name="_xlnm.Print_Area" localSheetId="130">'11.2 AY21'!$A$1:$J$66</definedName>
    <definedName name="_xlnm.Print_Area" localSheetId="129">'11.2 AY22'!$A$1:$J$66</definedName>
    <definedName name="_xlnm.Print_Area" localSheetId="139">'12.1 AY18'!$A$1:$J$55</definedName>
    <definedName name="_xlnm.Print_Area" localSheetId="138">'12.1 AY19'!$A$1:$J$55</definedName>
    <definedName name="_xlnm.Print_Area" localSheetId="137">'12.1 AY20'!$A$1:$J$55</definedName>
    <definedName name="_xlnm.Print_Area" localSheetId="136">'12.1 AY21'!$A$1:$J$55</definedName>
    <definedName name="_xlnm.Print_Area" localSheetId="135">'12.1 AY22'!$A$1:$J$55</definedName>
    <definedName name="_xlnm.Print_Area" localSheetId="145">'12.2 AY18'!$A$1:$J$54</definedName>
    <definedName name="_xlnm.Print_Area" localSheetId="144">'12.2 AY19'!$A$1:$J$54</definedName>
    <definedName name="_xlnm.Print_Area" localSheetId="143">'12.2 AY20'!$A$1:$J$54</definedName>
    <definedName name="_xlnm.Print_Area" localSheetId="142">'12.2 AY21'!$A$1:$J$54</definedName>
    <definedName name="_xlnm.Print_Area" localSheetId="141">'12.2 AY22'!$A$1:$J$54</definedName>
    <definedName name="_xlnm.Print_Area" localSheetId="151">'13.1 AY18'!$A$1:$J$56</definedName>
    <definedName name="_xlnm.Print_Area" localSheetId="157">'13.2 AY18'!$A$1:$J$56</definedName>
    <definedName name="_xlnm.Print_Area" localSheetId="17">'2.1 AY18'!$A$1:$J$59</definedName>
    <definedName name="_xlnm.Print_Area" localSheetId="16">'2.1 AY19'!$A$1:$J$59</definedName>
    <definedName name="_xlnm.Print_Area" localSheetId="15">'2.1 AY20'!$A$1:$J$59</definedName>
    <definedName name="_xlnm.Print_Area" localSheetId="14">'2.1 AY21'!$A$1:$J$59</definedName>
    <definedName name="_xlnm.Print_Area" localSheetId="13">'2.1 AY22'!$A$1:$J$59</definedName>
    <definedName name="_xlnm.Print_Area" localSheetId="23">'2.2 AY18'!$A$1:$J$56</definedName>
    <definedName name="_xlnm.Print_Area" localSheetId="22">'2.2 AY19'!$A$1:$J$56</definedName>
    <definedName name="_xlnm.Print_Area" localSheetId="21">'2.2 AY20'!$A$1:$J$56</definedName>
    <definedName name="_xlnm.Print_Area" localSheetId="20">'2.2 AY21'!$A$1:$J$56</definedName>
    <definedName name="_xlnm.Print_Area" localSheetId="19">'2.2 AY22'!$A$1:$J$56</definedName>
    <definedName name="_xlnm.Print_Area" localSheetId="29">'3.1 AY18'!$A$1:$J$61</definedName>
    <definedName name="_xlnm.Print_Area" localSheetId="28">'3.1 AY19'!$A$1:$J$61</definedName>
    <definedName name="_xlnm.Print_Area" localSheetId="27">'3.1 AY20'!$A$1:$J$61</definedName>
    <definedName name="_xlnm.Print_Area" localSheetId="26">'3.1 AY21'!$A$1:$J$61</definedName>
    <definedName name="_xlnm.Print_Area" localSheetId="25">'3.1 AY22'!$A$1:$J$61</definedName>
    <definedName name="_xlnm.Print_Area" localSheetId="35">'3.2 AY18'!$A$1:$J$59</definedName>
    <definedName name="_xlnm.Print_Area" localSheetId="34">'3.2 AY19'!$A$1:$J$59</definedName>
    <definedName name="_xlnm.Print_Area" localSheetId="33">'3.2 AY20'!$A$1:$J$59</definedName>
    <definedName name="_xlnm.Print_Area" localSheetId="32">'3.2 AY21'!$A$1:$J$59</definedName>
    <definedName name="_xlnm.Print_Area" localSheetId="31">'3.2 AY22'!$A$1:$J$59</definedName>
    <definedName name="_xlnm.Print_Area" localSheetId="41">'4.1 AY18'!$A$1:$J$55</definedName>
    <definedName name="_xlnm.Print_Area" localSheetId="40">'4.1 AY19'!$A$1:$J$55</definedName>
    <definedName name="_xlnm.Print_Area" localSheetId="39">'4.1 AY20'!$A$1:$J$55</definedName>
    <definedName name="_xlnm.Print_Area" localSheetId="38">'4.1 AY21'!$A$1:$J$55</definedName>
    <definedName name="_xlnm.Print_Area" localSheetId="37">'4.1 AY22'!$A$1:$J$55</definedName>
    <definedName name="_xlnm.Print_Area" localSheetId="47">'4.2 AY18'!$A$1:$J$63</definedName>
    <definedName name="_xlnm.Print_Area" localSheetId="46">'4.2 AY19'!$A$1:$J$63</definedName>
    <definedName name="_xlnm.Print_Area" localSheetId="45">'4.2 AY20'!$A$1:$J$63</definedName>
    <definedName name="_xlnm.Print_Area" localSheetId="44">'4.2 AY21'!$A$1:$J$63</definedName>
    <definedName name="_xlnm.Print_Area" localSheetId="43">'4.2 AY22'!$A$1:$J$63</definedName>
    <definedName name="_xlnm.Print_Area" localSheetId="50">'4.3 AY18'!$A$1:$J$61</definedName>
    <definedName name="_xlnm.Print_Area" localSheetId="49">'4.3 AY19'!$A$1:$J$63</definedName>
    <definedName name="_xlnm.Print_Area" localSheetId="56">'5.1 AY18'!$A$1:$J$54</definedName>
    <definedName name="_xlnm.Print_Area" localSheetId="55">'5.1 AY19'!$A$1:$J$54</definedName>
    <definedName name="_xlnm.Print_Area" localSheetId="54">'5.1 AY20'!$A$1:$J$54</definedName>
    <definedName name="_xlnm.Print_Area" localSheetId="53">'5.1 AY21'!$A$1:$J$54</definedName>
    <definedName name="_xlnm.Print_Area" localSheetId="52">'5.1 AY22'!$A$1:$J$54</definedName>
    <definedName name="_xlnm.Print_Area" localSheetId="62">'5.2 AY18'!$A$1:$J$53</definedName>
    <definedName name="_xlnm.Print_Area" localSheetId="61">'5.2 AY19'!$A$1:$J$53</definedName>
    <definedName name="_xlnm.Print_Area" localSheetId="60">'5.2 AY20'!$A$1:$J$53</definedName>
    <definedName name="_xlnm.Print_Area" localSheetId="59">'5.2 AY21'!$A$1:$J$53</definedName>
    <definedName name="_xlnm.Print_Area" localSheetId="58">'5.2 AY22'!$A$1:$J$53</definedName>
    <definedName name="_xlnm.Print_Area" localSheetId="68">'6.1 AY18'!$A$1:$J$51</definedName>
    <definedName name="_xlnm.Print_Area" localSheetId="67">'6.1 AY19'!$A$1:$J$51</definedName>
    <definedName name="_xlnm.Print_Area" localSheetId="66">'6.1 AY20'!$A$1:$J$51</definedName>
    <definedName name="_xlnm.Print_Area" localSheetId="65">'6.1 AY21'!$A$1:$J$51</definedName>
    <definedName name="_xlnm.Print_Area" localSheetId="64">'6.1 AY22'!$A$1:$J$51</definedName>
    <definedName name="_xlnm.Print_Area" localSheetId="73">'6.2 AY18'!$A$1:$J$71</definedName>
    <definedName name="_xlnm.Print_Area" localSheetId="72">'6.2 AY19'!$A$1:$J$71</definedName>
    <definedName name="_xlnm.Print_Area" localSheetId="71">'6.2 AY20'!$A$1:$J$71</definedName>
    <definedName name="_xlnm.Print_Area" localSheetId="70">'6.2 AY21'!$A$1:$J$71</definedName>
    <definedName name="_xlnm.Print_Area" localSheetId="79">'7.1 AY18'!$A$1:$J$60</definedName>
    <definedName name="_xlnm.Print_Area" localSheetId="78">'7.1 AY19'!$A$1:$J$60</definedName>
    <definedName name="_xlnm.Print_Area" localSheetId="77">'7.1 AY20'!$A$1:$J$60</definedName>
    <definedName name="_xlnm.Print_Area" localSheetId="76">'7.1 AY21'!$A$1:$J$60</definedName>
    <definedName name="_xlnm.Print_Area" localSheetId="75">'7.1 AY22'!$A$1:$J$60</definedName>
    <definedName name="_xlnm.Print_Area" localSheetId="85">'7.2 AY18'!$A$1:$J$58</definedName>
    <definedName name="_xlnm.Print_Area" localSheetId="84">'7.2 AY19'!$A$1:$J$58</definedName>
    <definedName name="_xlnm.Print_Area" localSheetId="83">'7.2 AY20'!$A$1:$J$58</definedName>
    <definedName name="_xlnm.Print_Area" localSheetId="82">'7.2 AY21'!$A$1:$J$58</definedName>
    <definedName name="_xlnm.Print_Area" localSheetId="81">'7.2 AY22'!$A$1:$J$58</definedName>
    <definedName name="_xlnm.Print_Area" localSheetId="97">'8.2 AY18'!$A$1:$J$72</definedName>
    <definedName name="_xlnm.Print_Area" localSheetId="96">'8.2 AY19'!$A$1:$J$72</definedName>
    <definedName name="_xlnm.Print_Area" localSheetId="95">'8.2 AY20'!$A$1:$J$72</definedName>
    <definedName name="_xlnm.Print_Area" localSheetId="94">'8.2 AY21'!$A$1:$J$72</definedName>
    <definedName name="_xlnm.Print_Area" localSheetId="93">'8.2 AY22'!$A$1:$J$72</definedName>
    <definedName name="_xlnm.Print_Area" localSheetId="103">'9.1 AY18'!$A$1:$J$69</definedName>
    <definedName name="_xlnm.Print_Area" localSheetId="102">'9.1 AY19'!$A$1:$J$69</definedName>
    <definedName name="_xlnm.Print_Area" localSheetId="101">'9.1 AY20'!$A$1:$J$69</definedName>
    <definedName name="_xlnm.Print_Area" localSheetId="100">'9.1 AY21'!$A$1:$J$69</definedName>
    <definedName name="_xlnm.Print_Area" localSheetId="99">'9.1 AY22'!$A$1:$J$69</definedName>
    <definedName name="_xlnm.Print_Area" localSheetId="109">'9.2 AY18'!$A$1:$J$62</definedName>
    <definedName name="_xlnm.Print_Area" localSheetId="108">'9.2 AY19'!$A$1:$J$62</definedName>
    <definedName name="_xlnm.Print_Area" localSheetId="107">'9.2 AY20'!$A$1:$J$62</definedName>
    <definedName name="_xlnm.Print_Area" localSheetId="106">'9.2 AY21'!$A$1:$J$62</definedName>
    <definedName name="_xlnm.Print_Area" localSheetId="105">'9.2 AY22'!$A$1:$J$62</definedName>
    <definedName name="_xlnm.Print_Area" localSheetId="0">'Assess Summary'!$AL$1:$AX$33</definedName>
  </definedName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C27" i="1" l="1"/>
  <c r="BC25" i="1"/>
  <c r="BC24" i="1"/>
  <c r="BC19" i="1"/>
  <c r="BC16" i="1"/>
  <c r="D36" i="120"/>
  <c r="B34" i="120"/>
  <c r="B34" i="146"/>
  <c r="BC9" i="1"/>
  <c r="BC7" i="1"/>
  <c r="C32" i="161"/>
  <c r="A33" i="161"/>
  <c r="B34" i="161"/>
  <c r="D36" i="161"/>
  <c r="C32" i="160"/>
  <c r="A33" i="160"/>
  <c r="B34" i="160"/>
  <c r="D36" i="160"/>
  <c r="C32" i="159"/>
  <c r="A33" i="159"/>
  <c r="B34" i="159"/>
  <c r="D36" i="159"/>
  <c r="C32" i="158"/>
  <c r="A33" i="158"/>
  <c r="B34" i="158"/>
  <c r="D36" i="158"/>
  <c r="C32" i="157"/>
  <c r="A33" i="157"/>
  <c r="B34" i="157"/>
  <c r="D36" i="157"/>
  <c r="C39" i="156"/>
  <c r="A40" i="156"/>
  <c r="B41" i="156"/>
  <c r="C39" i="155"/>
  <c r="A40" i="155"/>
  <c r="B41" i="155"/>
  <c r="D43" i="155"/>
  <c r="C39" i="154"/>
  <c r="A40" i="154"/>
  <c r="B41" i="154"/>
  <c r="C39" i="153"/>
  <c r="A40" i="153"/>
  <c r="B41" i="153"/>
  <c r="D43" i="153"/>
  <c r="C32" i="152"/>
  <c r="A33" i="152"/>
  <c r="B34" i="152"/>
  <c r="D36" i="152"/>
  <c r="C39" i="151"/>
  <c r="A40" i="151"/>
  <c r="B41" i="151"/>
  <c r="D43" i="151"/>
  <c r="C39" i="150"/>
  <c r="A40" i="150"/>
  <c r="B41" i="150"/>
  <c r="D43" i="150"/>
  <c r="C39" i="149"/>
  <c r="A40" i="149"/>
  <c r="B41" i="149"/>
  <c r="D43" i="149"/>
  <c r="C39" i="148"/>
  <c r="A40" i="148"/>
  <c r="B41" i="148"/>
  <c r="C32" i="147"/>
  <c r="A33" i="147"/>
  <c r="B34" i="147"/>
  <c r="D36" i="147"/>
  <c r="C32" i="146"/>
  <c r="A33" i="146"/>
  <c r="C32" i="145"/>
  <c r="A33" i="145"/>
  <c r="B34" i="145"/>
  <c r="D36" i="145"/>
  <c r="C39" i="144"/>
  <c r="A40" i="144"/>
  <c r="B41" i="144"/>
  <c r="D43" i="144"/>
  <c r="C32" i="143"/>
  <c r="A33" i="143"/>
  <c r="B34" i="143"/>
  <c r="D36" i="143"/>
  <c r="C39" i="142"/>
  <c r="A40" i="142"/>
  <c r="B41" i="142"/>
  <c r="D43" i="142"/>
  <c r="C39" i="141"/>
  <c r="A40" i="141"/>
  <c r="B41" i="141"/>
  <c r="D43" i="141"/>
  <c r="C37" i="140"/>
  <c r="A38" i="140"/>
  <c r="B39" i="140"/>
  <c r="D41" i="140"/>
  <c r="C39" i="139"/>
  <c r="A40" i="139"/>
  <c r="B41" i="139"/>
  <c r="D43" i="139"/>
  <c r="C39" i="138"/>
  <c r="A40" i="138"/>
  <c r="B41" i="138"/>
  <c r="D43" i="138"/>
  <c r="C32" i="137"/>
  <c r="A33" i="137"/>
  <c r="B34" i="137"/>
  <c r="D36" i="137"/>
  <c r="BN32" i="1"/>
  <c r="BN31" i="1"/>
  <c r="BN30" i="1"/>
  <c r="BN29" i="1"/>
  <c r="BN28" i="1"/>
  <c r="BN27" i="1"/>
  <c r="BN26" i="1"/>
  <c r="BN25" i="1"/>
  <c r="BN24" i="1"/>
  <c r="BN23" i="1"/>
  <c r="BN22" i="1"/>
  <c r="BN21" i="1"/>
  <c r="BN20" i="1"/>
  <c r="BN19" i="1"/>
  <c r="BN18" i="1"/>
  <c r="BN17" i="1"/>
  <c r="BN16" i="1"/>
  <c r="BN15" i="1"/>
  <c r="BN13" i="1"/>
  <c r="BN12" i="1"/>
  <c r="BN11" i="1"/>
  <c r="BN10" i="1"/>
  <c r="BN9" i="1"/>
  <c r="BN8" i="1"/>
  <c r="BN7" i="1"/>
  <c r="BN6" i="1"/>
  <c r="BS5" i="1"/>
  <c r="BT4" i="1"/>
  <c r="C32" i="101"/>
  <c r="A33" i="101"/>
  <c r="B34" i="101"/>
  <c r="D36" i="101"/>
  <c r="AR23" i="1"/>
  <c r="AR22" i="1"/>
  <c r="AE11" i="1"/>
  <c r="BC28" i="1"/>
  <c r="AR28" i="1"/>
  <c r="AR12" i="1"/>
  <c r="BC12" i="1"/>
  <c r="BC32" i="1"/>
  <c r="BC31" i="1"/>
  <c r="BC30" i="1"/>
  <c r="BC29" i="1"/>
  <c r="BC13" i="1"/>
  <c r="BC6" i="1"/>
  <c r="BC20" i="1"/>
  <c r="C32" i="136"/>
  <c r="A33" i="136"/>
  <c r="B34" i="136"/>
  <c r="D36" i="136"/>
  <c r="C32" i="135"/>
  <c r="A33" i="135"/>
  <c r="B34" i="135"/>
  <c r="D36" i="135"/>
  <c r="C32" i="134"/>
  <c r="A33" i="134"/>
  <c r="B34" i="134"/>
  <c r="D36" i="134"/>
  <c r="C32" i="133"/>
  <c r="A33" i="133"/>
  <c r="B34" i="133"/>
  <c r="D36" i="133"/>
  <c r="C32" i="132"/>
  <c r="A33" i="132"/>
  <c r="C39" i="131"/>
  <c r="A40" i="131"/>
  <c r="B41" i="131"/>
  <c r="C39" i="130"/>
  <c r="A40" i="130"/>
  <c r="B41" i="130"/>
  <c r="D43" i="130"/>
  <c r="C39" i="129"/>
  <c r="A40" i="129"/>
  <c r="B41" i="129"/>
  <c r="C39" i="128"/>
  <c r="A40" i="128"/>
  <c r="B41" i="128"/>
  <c r="C32" i="127"/>
  <c r="A33" i="127"/>
  <c r="B34" i="127"/>
  <c r="D36" i="127"/>
  <c r="C39" i="126"/>
  <c r="A40" i="126"/>
  <c r="B41" i="126"/>
  <c r="D43" i="126"/>
  <c r="C39" i="125"/>
  <c r="A40" i="125"/>
  <c r="B41" i="125"/>
  <c r="D43" i="125"/>
  <c r="C39" i="124"/>
  <c r="A40" i="124"/>
  <c r="B41" i="124"/>
  <c r="D43" i="124"/>
  <c r="C39" i="123"/>
  <c r="A40" i="123"/>
  <c r="B41" i="123"/>
  <c r="B41" i="122"/>
  <c r="C32" i="121"/>
  <c r="A33" i="121"/>
  <c r="B34" i="121"/>
  <c r="D36" i="121"/>
  <c r="C32" i="120"/>
  <c r="A33" i="120"/>
  <c r="C32" i="119"/>
  <c r="A33" i="119"/>
  <c r="B34" i="119"/>
  <c r="D36" i="119"/>
  <c r="C39" i="118"/>
  <c r="A40" i="118"/>
  <c r="B41" i="118"/>
  <c r="D43" i="118"/>
  <c r="C32" i="117"/>
  <c r="A33" i="117"/>
  <c r="B34" i="117"/>
  <c r="D36" i="117"/>
  <c r="C39" i="116"/>
  <c r="A40" i="116"/>
  <c r="B41" i="116"/>
  <c r="D43" i="116"/>
  <c r="C39" i="115"/>
  <c r="A40" i="115"/>
  <c r="B41" i="115"/>
  <c r="D43" i="115"/>
  <c r="C37" i="114"/>
  <c r="A38" i="114"/>
  <c r="B39" i="114"/>
  <c r="D41" i="114"/>
  <c r="C39" i="113"/>
  <c r="A40" i="113"/>
  <c r="B41" i="113"/>
  <c r="D43" i="113"/>
  <c r="C39" i="112"/>
  <c r="A40" i="112"/>
  <c r="B41" i="112"/>
  <c r="C32" i="111"/>
  <c r="A33" i="111"/>
  <c r="B34" i="111"/>
  <c r="D36" i="111"/>
  <c r="D43" i="98"/>
  <c r="D43" i="14"/>
  <c r="BC26" i="1"/>
  <c r="BC23" i="1"/>
  <c r="BC22" i="1"/>
  <c r="BC21" i="1"/>
  <c r="BC18" i="1"/>
  <c r="BC17" i="1"/>
  <c r="BC15" i="1"/>
  <c r="BC11" i="1"/>
  <c r="BC10" i="1"/>
  <c r="BC8" i="1"/>
  <c r="BI5" i="1"/>
  <c r="BI4" i="1"/>
  <c r="BH5" i="1"/>
  <c r="AR32" i="1"/>
  <c r="AR31" i="1"/>
  <c r="AR13" i="1"/>
  <c r="AR6" i="1"/>
  <c r="AR30" i="1"/>
  <c r="AR29" i="1"/>
  <c r="AR27" i="1"/>
  <c r="AR25" i="1"/>
  <c r="AR26" i="1"/>
  <c r="AR24" i="1"/>
  <c r="AR21" i="1"/>
  <c r="AR20" i="1"/>
  <c r="AR19" i="1"/>
  <c r="AR18" i="1"/>
  <c r="AR17" i="1"/>
  <c r="AR16" i="1"/>
  <c r="C32" i="93"/>
  <c r="A33" i="93"/>
  <c r="B34" i="93"/>
  <c r="D36" i="93"/>
  <c r="AR15" i="1"/>
  <c r="AR11" i="1"/>
  <c r="AR10" i="1"/>
  <c r="AR7" i="1"/>
  <c r="AR8" i="1"/>
  <c r="AR9" i="1"/>
  <c r="C32" i="110"/>
  <c r="A33" i="110"/>
  <c r="B34" i="110"/>
  <c r="D36" i="110"/>
  <c r="C32" i="109"/>
  <c r="A33" i="109"/>
  <c r="B34" i="109"/>
  <c r="D36" i="109"/>
  <c r="C32" i="108"/>
  <c r="A33" i="108"/>
  <c r="B34" i="108"/>
  <c r="D36" i="108"/>
  <c r="C32" i="107"/>
  <c r="A33" i="107"/>
  <c r="B34" i="107"/>
  <c r="D36" i="107"/>
  <c r="C32" i="106"/>
  <c r="B34" i="106"/>
  <c r="D36" i="106"/>
  <c r="A33" i="106"/>
  <c r="C39" i="105"/>
  <c r="A40" i="105"/>
  <c r="B41" i="105"/>
  <c r="C39" i="104"/>
  <c r="A40" i="104"/>
  <c r="B41" i="104"/>
  <c r="D43" i="104"/>
  <c r="C39" i="103"/>
  <c r="A40" i="103"/>
  <c r="B41" i="103"/>
  <c r="C39" i="102"/>
  <c r="A40" i="102"/>
  <c r="B41" i="102"/>
  <c r="D43" i="102"/>
  <c r="C39" i="100"/>
  <c r="A40" i="100"/>
  <c r="B41" i="100"/>
  <c r="C39" i="99"/>
  <c r="A40" i="99"/>
  <c r="B41" i="99"/>
  <c r="D43" i="99"/>
  <c r="C39" i="98"/>
  <c r="A40" i="98"/>
  <c r="B41" i="98"/>
  <c r="C39" i="97"/>
  <c r="A40" i="97"/>
  <c r="B41" i="97"/>
  <c r="B41" i="96"/>
  <c r="C32" i="95"/>
  <c r="A33" i="95"/>
  <c r="B34" i="95"/>
  <c r="D36" i="95"/>
  <c r="C32" i="94"/>
  <c r="A33" i="94"/>
  <c r="B34" i="94"/>
  <c r="C39" i="92"/>
  <c r="A40" i="92"/>
  <c r="B41" i="92"/>
  <c r="D43" i="92"/>
  <c r="C32" i="91"/>
  <c r="A33" i="91"/>
  <c r="B34" i="91"/>
  <c r="D36" i="91"/>
  <c r="C39" i="90"/>
  <c r="A40" i="90"/>
  <c r="B41" i="90"/>
  <c r="D43" i="90"/>
  <c r="C39" i="89"/>
  <c r="A40" i="89"/>
  <c r="B41" i="89"/>
  <c r="D43" i="89"/>
  <c r="C37" i="88"/>
  <c r="A38" i="88"/>
  <c r="B39" i="88"/>
  <c r="D41" i="88"/>
  <c r="C39" i="87"/>
  <c r="A40" i="87"/>
  <c r="B41" i="87"/>
  <c r="D43" i="87"/>
  <c r="C39" i="86"/>
  <c r="A40" i="86"/>
  <c r="B41" i="86"/>
  <c r="D43" i="86"/>
  <c r="C32" i="85"/>
  <c r="A33" i="85"/>
  <c r="B34" i="85"/>
  <c r="D36" i="85"/>
  <c r="AX5" i="1"/>
  <c r="AX4" i="1"/>
  <c r="AW5" i="1"/>
  <c r="A33" i="81"/>
  <c r="C39" i="59"/>
  <c r="A40" i="59"/>
  <c r="B41" i="59"/>
  <c r="D43" i="59"/>
  <c r="AE8" i="1"/>
  <c r="C39" i="57"/>
  <c r="A40" i="57"/>
  <c r="B41" i="57"/>
  <c r="D43" i="57"/>
  <c r="AE7" i="1"/>
  <c r="A33" i="56"/>
  <c r="C32" i="56"/>
  <c r="B34" i="56"/>
  <c r="D36" i="56"/>
  <c r="AE6" i="1"/>
  <c r="C32" i="84"/>
  <c r="A33" i="84"/>
  <c r="B34" i="84"/>
  <c r="D36" i="84"/>
  <c r="AE32" i="1"/>
  <c r="C32" i="83"/>
  <c r="A33" i="83"/>
  <c r="B34" i="83"/>
  <c r="D36" i="83"/>
  <c r="AE31" i="1"/>
  <c r="C32" i="82"/>
  <c r="A33" i="82"/>
  <c r="B34" i="82"/>
  <c r="D36" i="82"/>
  <c r="AE30" i="1"/>
  <c r="C32" i="81"/>
  <c r="B34" i="81"/>
  <c r="D36" i="81"/>
  <c r="AE29" i="1"/>
  <c r="A33" i="80"/>
  <c r="C32" i="80"/>
  <c r="B34" i="80"/>
  <c r="D36" i="80"/>
  <c r="AE28" i="1"/>
  <c r="C39" i="79"/>
  <c r="A40" i="79"/>
  <c r="B41" i="79"/>
  <c r="D43" i="79"/>
  <c r="AE27" i="1"/>
  <c r="C39" i="78"/>
  <c r="A40" i="78"/>
  <c r="B41" i="78"/>
  <c r="D43" i="78"/>
  <c r="AE26" i="1"/>
  <c r="C39" i="77"/>
  <c r="A40" i="77"/>
  <c r="B41" i="77"/>
  <c r="D43" i="77"/>
  <c r="AE25" i="1"/>
  <c r="C39" i="76"/>
  <c r="A40" i="76"/>
  <c r="B41" i="76"/>
  <c r="D43" i="76"/>
  <c r="AE24" i="1"/>
  <c r="C32" i="75"/>
  <c r="A33" i="75"/>
  <c r="B34" i="75"/>
  <c r="D36" i="75"/>
  <c r="AE23" i="1"/>
  <c r="C39" i="74"/>
  <c r="A40" i="74"/>
  <c r="B41" i="74"/>
  <c r="AE22" i="1"/>
  <c r="C39" i="73"/>
  <c r="A40" i="73"/>
  <c r="B41" i="73"/>
  <c r="D43" i="73"/>
  <c r="AE21" i="1"/>
  <c r="C39" i="72"/>
  <c r="A40" i="72"/>
  <c r="B41" i="72"/>
  <c r="D43" i="72"/>
  <c r="AE20" i="1"/>
  <c r="C39" i="71"/>
  <c r="A40" i="71"/>
  <c r="B41" i="71"/>
  <c r="D43" i="71"/>
  <c r="AE19" i="1"/>
  <c r="B41" i="70"/>
  <c r="AE18" i="1"/>
  <c r="C32" i="69"/>
  <c r="A33" i="69"/>
  <c r="B34" i="69"/>
  <c r="D36" i="69"/>
  <c r="AE17" i="1"/>
  <c r="C32" i="67"/>
  <c r="A33" i="67"/>
  <c r="B34" i="67"/>
  <c r="AE16" i="1"/>
  <c r="C32" i="66"/>
  <c r="A33" i="66"/>
  <c r="B34" i="66"/>
  <c r="D36" i="66"/>
  <c r="AE15" i="1"/>
  <c r="C39" i="65"/>
  <c r="A40" i="65"/>
  <c r="B41" i="65"/>
  <c r="D43" i="65"/>
  <c r="AE14" i="1"/>
  <c r="C39" i="64"/>
  <c r="A40" i="64"/>
  <c r="B41" i="64"/>
  <c r="D43" i="64"/>
  <c r="AE13" i="1"/>
  <c r="C32" i="63"/>
  <c r="A33" i="63"/>
  <c r="B34" i="63"/>
  <c r="D36" i="63"/>
  <c r="AE12" i="1"/>
  <c r="C39" i="62"/>
  <c r="A40" i="62"/>
  <c r="B41" i="62"/>
  <c r="C39" i="61"/>
  <c r="A40" i="61"/>
  <c r="B41" i="61"/>
  <c r="D43" i="61"/>
  <c r="AE10" i="1"/>
  <c r="C37" i="60"/>
  <c r="A38" i="60"/>
  <c r="B39" i="60"/>
  <c r="D41" i="60"/>
  <c r="AE9" i="1"/>
  <c r="AM5" i="1"/>
  <c r="AL5" i="1"/>
  <c r="AM4" i="1"/>
  <c r="C37" i="32"/>
  <c r="A38" i="32"/>
  <c r="B39" i="32"/>
  <c r="D41" i="32"/>
  <c r="A40" i="31"/>
  <c r="A33" i="51"/>
  <c r="A40" i="50"/>
  <c r="A40" i="49"/>
  <c r="A40" i="48"/>
  <c r="A40" i="47"/>
  <c r="A40" i="45"/>
  <c r="A40" i="44"/>
  <c r="C21" i="36"/>
  <c r="C20" i="36"/>
  <c r="C19" i="36"/>
  <c r="C18" i="36"/>
  <c r="C17" i="36"/>
  <c r="C13" i="36"/>
  <c r="C11" i="36"/>
  <c r="C10" i="36"/>
  <c r="C16" i="36"/>
  <c r="C15" i="36"/>
  <c r="C14" i="36"/>
  <c r="C12" i="36"/>
  <c r="C9" i="36"/>
  <c r="C32" i="38"/>
  <c r="A33" i="38"/>
  <c r="B34" i="38"/>
  <c r="D36" i="38"/>
  <c r="R15" i="1"/>
  <c r="C32" i="35"/>
  <c r="A33" i="35"/>
  <c r="B34" i="35"/>
  <c r="D36" i="35"/>
  <c r="R12" i="1"/>
  <c r="A33" i="55"/>
  <c r="C32" i="55"/>
  <c r="A58" i="12"/>
  <c r="C39" i="30"/>
  <c r="A40" i="30"/>
  <c r="O21" i="21"/>
  <c r="O22" i="21"/>
  <c r="O23" i="21"/>
  <c r="O24" i="21"/>
  <c r="O25" i="21"/>
  <c r="O26" i="21"/>
  <c r="O27" i="21"/>
  <c r="O28" i="21"/>
  <c r="O29" i="21"/>
  <c r="O51" i="21"/>
  <c r="C9" i="20"/>
  <c r="C10" i="20"/>
  <c r="C11" i="20"/>
  <c r="C12" i="20"/>
  <c r="C13" i="20"/>
  <c r="C14" i="20"/>
  <c r="C15" i="20"/>
  <c r="C16" i="20"/>
  <c r="C17" i="20"/>
  <c r="C18" i="20"/>
  <c r="C32" i="20"/>
  <c r="C9" i="19"/>
  <c r="C10" i="19"/>
  <c r="C11" i="19"/>
  <c r="C12" i="19"/>
  <c r="C13" i="19"/>
  <c r="C14" i="19"/>
  <c r="C15" i="19"/>
  <c r="C16" i="19"/>
  <c r="C17" i="19"/>
  <c r="C18" i="19"/>
  <c r="C19" i="19"/>
  <c r="C20" i="19"/>
  <c r="C21" i="19"/>
  <c r="C22" i="19"/>
  <c r="C23" i="19"/>
  <c r="C24" i="19"/>
  <c r="C39" i="19"/>
  <c r="C9" i="17"/>
  <c r="C10" i="17"/>
  <c r="C11" i="17"/>
  <c r="C12" i="17"/>
  <c r="C13" i="17"/>
  <c r="C14" i="17"/>
  <c r="C15" i="17"/>
  <c r="C16" i="17"/>
  <c r="C17" i="17"/>
  <c r="C18" i="17"/>
  <c r="C19" i="17"/>
  <c r="C20" i="17"/>
  <c r="C21" i="17"/>
  <c r="C22" i="17"/>
  <c r="C23" i="17"/>
  <c r="C24" i="17"/>
  <c r="C39" i="17"/>
  <c r="C9" i="5"/>
  <c r="C10" i="5"/>
  <c r="C11" i="5"/>
  <c r="C12" i="5"/>
  <c r="C13" i="5"/>
  <c r="C14" i="5"/>
  <c r="C15" i="5"/>
  <c r="C16" i="5"/>
  <c r="C17" i="5"/>
  <c r="C18" i="5"/>
  <c r="C19" i="5"/>
  <c r="C20" i="5"/>
  <c r="C21" i="5"/>
  <c r="C22" i="5"/>
  <c r="C23" i="5"/>
  <c r="C24" i="5"/>
  <c r="C39" i="5"/>
  <c r="C9" i="22"/>
  <c r="C10" i="22"/>
  <c r="C11" i="22"/>
  <c r="C12" i="22"/>
  <c r="C13" i="22"/>
  <c r="C14" i="22"/>
  <c r="C15" i="22"/>
  <c r="C16" i="22"/>
  <c r="C17" i="22"/>
  <c r="C18" i="22"/>
  <c r="C19" i="22"/>
  <c r="C20" i="22"/>
  <c r="C21" i="22"/>
  <c r="C22" i="22"/>
  <c r="C23" i="22"/>
  <c r="C24" i="22"/>
  <c r="C39" i="22"/>
  <c r="C32" i="29"/>
  <c r="A33" i="29"/>
  <c r="C47" i="23"/>
  <c r="A48" i="23"/>
  <c r="B49" i="23"/>
  <c r="D51" i="23"/>
  <c r="G27" i="1"/>
  <c r="C55" i="16"/>
  <c r="A56" i="16"/>
  <c r="B57" i="16"/>
  <c r="D59" i="16"/>
  <c r="C57" i="12"/>
  <c r="B59" i="12"/>
  <c r="D61" i="12"/>
  <c r="C32" i="51"/>
  <c r="B34" i="51"/>
  <c r="D36" i="51"/>
  <c r="R28" i="1"/>
  <c r="C39" i="44"/>
  <c r="B41" i="44"/>
  <c r="D43" i="44"/>
  <c r="R21" i="1"/>
  <c r="C32" i="40"/>
  <c r="A33" i="40"/>
  <c r="B34" i="40"/>
  <c r="D36" i="40"/>
  <c r="R17" i="1"/>
  <c r="N53" i="21"/>
  <c r="P55" i="21"/>
  <c r="G25" i="1"/>
  <c r="Z5" i="1"/>
  <c r="C39" i="50"/>
  <c r="B41" i="50"/>
  <c r="D43" i="50"/>
  <c r="C39" i="49"/>
  <c r="B41" i="49"/>
  <c r="D43" i="49"/>
  <c r="R26" i="1"/>
  <c r="C39" i="48"/>
  <c r="B41" i="48"/>
  <c r="D43" i="48"/>
  <c r="R25" i="1"/>
  <c r="C39" i="47"/>
  <c r="B41" i="47"/>
  <c r="D43" i="47"/>
  <c r="R24" i="1"/>
  <c r="C39" i="45"/>
  <c r="B41" i="45"/>
  <c r="D43" i="45"/>
  <c r="C39" i="31"/>
  <c r="B41" i="31"/>
  <c r="D43" i="31"/>
  <c r="C51" i="21"/>
  <c r="A52" i="21"/>
  <c r="B53" i="21"/>
  <c r="D55" i="21"/>
  <c r="A40" i="37"/>
  <c r="A40" i="36"/>
  <c r="A40" i="34"/>
  <c r="A40" i="33"/>
  <c r="N5" i="1"/>
  <c r="B34" i="55"/>
  <c r="D36" i="55"/>
  <c r="R32" i="1"/>
  <c r="A33" i="54"/>
  <c r="C32" i="54"/>
  <c r="B34" i="54"/>
  <c r="D36" i="54"/>
  <c r="R31" i="1"/>
  <c r="A33" i="53"/>
  <c r="C32" i="53"/>
  <c r="A33" i="52"/>
  <c r="C32" i="52"/>
  <c r="R27" i="1"/>
  <c r="A33" i="46"/>
  <c r="C32" i="46"/>
  <c r="B34" i="46"/>
  <c r="D36" i="46"/>
  <c r="R23" i="1"/>
  <c r="R22" i="1"/>
  <c r="A40" i="43"/>
  <c r="C39" i="43"/>
  <c r="B41" i="43"/>
  <c r="D43" i="43"/>
  <c r="R20" i="1"/>
  <c r="A40" i="42"/>
  <c r="C39" i="42"/>
  <c r="B41" i="42"/>
  <c r="D43" i="42"/>
  <c r="R19" i="1"/>
  <c r="A40" i="41"/>
  <c r="C39" i="41"/>
  <c r="B41" i="41"/>
  <c r="D43" i="41"/>
  <c r="R18" i="1"/>
  <c r="A33" i="39"/>
  <c r="C32" i="39"/>
  <c r="C39" i="37"/>
  <c r="B41" i="37"/>
  <c r="D43" i="37"/>
  <c r="R14" i="1"/>
  <c r="C39" i="36"/>
  <c r="B41" i="36"/>
  <c r="D43" i="36"/>
  <c r="R13" i="1"/>
  <c r="C39" i="34"/>
  <c r="B41" i="34"/>
  <c r="D43" i="34"/>
  <c r="R11" i="1"/>
  <c r="C39" i="33"/>
  <c r="B41" i="33"/>
  <c r="D43" i="33"/>
  <c r="R10" i="1"/>
  <c r="R8" i="1"/>
  <c r="B10" i="32"/>
  <c r="B11" i="32"/>
  <c r="B12" i="32"/>
  <c r="B13" i="32"/>
  <c r="B14" i="32"/>
  <c r="B15" i="32"/>
  <c r="B16" i="32"/>
  <c r="B17" i="32"/>
  <c r="B18" i="32"/>
  <c r="B19" i="32"/>
  <c r="B20" i="32"/>
  <c r="B21" i="32"/>
  <c r="B22" i="32"/>
  <c r="B23" i="32"/>
  <c r="B24" i="32"/>
  <c r="A40" i="22"/>
  <c r="A40" i="19"/>
  <c r="A40" i="15"/>
  <c r="A40" i="13"/>
  <c r="C32" i="25"/>
  <c r="A33" i="25"/>
  <c r="B34" i="25"/>
  <c r="D36" i="25"/>
  <c r="G29" i="1"/>
  <c r="C32" i="24"/>
  <c r="A33" i="24"/>
  <c r="B34" i="24"/>
  <c r="D36" i="24"/>
  <c r="G28" i="1"/>
  <c r="C39" i="14"/>
  <c r="A40" i="14"/>
  <c r="B41" i="14"/>
  <c r="G18" i="1"/>
  <c r="C39" i="15"/>
  <c r="B41" i="15"/>
  <c r="D43" i="15"/>
  <c r="G19" i="1"/>
  <c r="C39" i="28"/>
  <c r="B41" i="28"/>
  <c r="D43" i="28"/>
  <c r="G14" i="1"/>
  <c r="C32" i="8"/>
  <c r="A33" i="8"/>
  <c r="B34" i="8"/>
  <c r="D36" i="8"/>
  <c r="O32" i="8"/>
  <c r="M33" i="8"/>
  <c r="N34" i="8"/>
  <c r="P36" i="8"/>
  <c r="K36" i="8"/>
  <c r="G12" i="1"/>
  <c r="B41" i="22"/>
  <c r="D43" i="22"/>
  <c r="G26" i="1"/>
  <c r="O5" i="1"/>
  <c r="O4" i="1"/>
  <c r="C39" i="13"/>
  <c r="B41" i="13"/>
  <c r="D43" i="13"/>
  <c r="B41" i="5"/>
  <c r="D43" i="5"/>
  <c r="G8" i="1"/>
  <c r="C39" i="7"/>
  <c r="B41" i="7"/>
  <c r="D43" i="7"/>
  <c r="B41" i="19"/>
  <c r="D43" i="19"/>
  <c r="G23" i="1"/>
  <c r="B41" i="17"/>
  <c r="D43" i="17"/>
  <c r="G21" i="1"/>
  <c r="G17" i="1"/>
  <c r="C39" i="9"/>
  <c r="B41" i="9"/>
  <c r="D43" i="9"/>
  <c r="G13" i="1"/>
  <c r="G11" i="1"/>
  <c r="C39" i="2"/>
  <c r="B41" i="2"/>
  <c r="D43" i="2"/>
  <c r="G10" i="1"/>
  <c r="G7" i="1"/>
  <c r="O39" i="4"/>
  <c r="N41" i="4"/>
  <c r="P43" i="4"/>
  <c r="C32" i="27"/>
  <c r="A33" i="27"/>
  <c r="B34" i="27"/>
  <c r="D36" i="27"/>
  <c r="G31" i="1"/>
  <c r="C32" i="26"/>
  <c r="A33" i="26"/>
  <c r="B34" i="26"/>
  <c r="D36" i="26"/>
  <c r="G30" i="1"/>
  <c r="A33" i="20"/>
  <c r="B34" i="20"/>
  <c r="D36" i="20"/>
  <c r="G24" i="1"/>
  <c r="C32" i="11"/>
  <c r="A33" i="11"/>
  <c r="B34" i="11"/>
  <c r="D36" i="11"/>
  <c r="G16" i="1"/>
  <c r="C32" i="10"/>
  <c r="A33" i="10"/>
  <c r="B34" i="10"/>
  <c r="D36" i="10"/>
  <c r="O32" i="10"/>
  <c r="M33" i="10"/>
  <c r="N34" i="10"/>
  <c r="P36" i="10"/>
  <c r="K36" i="10"/>
  <c r="G15" i="1"/>
  <c r="A33" i="4"/>
  <c r="C32" i="4"/>
  <c r="C32" i="3"/>
  <c r="A33" i="3"/>
  <c r="B34" i="3"/>
  <c r="D36" i="3"/>
  <c r="G6" i="1"/>
  <c r="B34" i="4"/>
  <c r="D36" i="4"/>
  <c r="C32" i="18"/>
  <c r="A33" i="18"/>
  <c r="B34" i="18"/>
  <c r="D36" i="18"/>
  <c r="G22" i="1"/>
  <c r="C37" i="6"/>
  <c r="A38" i="6"/>
  <c r="B39" i="6"/>
  <c r="D41" i="6"/>
  <c r="G9" i="1"/>
  <c r="B10" i="6"/>
  <c r="B11" i="6"/>
  <c r="B12" i="6"/>
  <c r="B13" i="6"/>
  <c r="B14" i="6"/>
  <c r="B15" i="6"/>
  <c r="B16" i="6"/>
  <c r="B17" i="6"/>
  <c r="B18" i="6"/>
  <c r="B19" i="6"/>
  <c r="B20" i="6"/>
  <c r="B21" i="6"/>
  <c r="B22" i="6"/>
  <c r="B23" i="6"/>
  <c r="B24" i="6"/>
  <c r="B34" i="39"/>
  <c r="D36" i="39"/>
  <c r="R16" i="1"/>
  <c r="B41" i="30"/>
  <c r="D43" i="30"/>
  <c r="R7" i="1"/>
  <c r="B34" i="29"/>
  <c r="D36" i="29"/>
  <c r="R6" i="1"/>
  <c r="B34" i="52"/>
  <c r="D36" i="52"/>
  <c r="R29" i="1"/>
  <c r="B34" i="53"/>
  <c r="D36" i="53"/>
  <c r="R30" i="1"/>
  <c r="R9" i="1"/>
  <c r="Y5" i="1"/>
  <c r="Z4" i="1"/>
  <c r="B34" i="132"/>
  <c r="D36" i="132"/>
</calcChain>
</file>

<file path=xl/sharedStrings.xml><?xml version="1.0" encoding="utf-8"?>
<sst xmlns="http://schemas.openxmlformats.org/spreadsheetml/2006/main" count="6073" uniqueCount="323">
  <si>
    <t>AASCM STUDENT LEARNING OUTCOMES</t>
  </si>
  <si>
    <t>Evidence</t>
  </si>
  <si>
    <t>Course</t>
  </si>
  <si>
    <t>Score</t>
  </si>
  <si>
    <t>Demonstrate effective communication, both orally and in writing.</t>
  </si>
  <si>
    <t>Create construction project cost estimates.  (Uses BSCM SLO)</t>
  </si>
  <si>
    <t>Create construction project schedules.  (Uses BSCM SLO)</t>
  </si>
  <si>
    <t xml:space="preserve">Demonstrate the ability to use current technology related to the construction process.  </t>
  </si>
  <si>
    <t>Interpret construction documents (contracts, specifications, and drawings) used in managing a construction project.</t>
  </si>
  <si>
    <t>Apply basic principles of construction accounting.</t>
  </si>
  <si>
    <t>Use basic surveying techniques used in building layout.</t>
  </si>
  <si>
    <t>G181</t>
  </si>
  <si>
    <t>Discuss basic principles of ethics in the construction industry.</t>
  </si>
  <si>
    <t>Identify the fundamentals of contracts, codes, and regulations that govern a construction project.</t>
  </si>
  <si>
    <t>Recognize basic construction methods, materials and equipment.</t>
  </si>
  <si>
    <t xml:space="preserve">Recognize basic safety hazards on a construction site and standard prevention measures.  </t>
  </si>
  <si>
    <t>Recognize the basic principles of structural design.</t>
  </si>
  <si>
    <t>Recognize the basic principles of mechanical, electrical and piping systems.</t>
  </si>
  <si>
    <t>Score Indicates</t>
  </si>
  <si>
    <t>Less Than 70% indicates an area of weakness  change may be needed</t>
  </si>
  <si>
    <t>70% to 80% indicates SLO marginally met               recommend changes if appropriate</t>
  </si>
  <si>
    <t>Above 90% - SLO well met                                             change unnecessary</t>
  </si>
  <si>
    <t>Recommended Changes</t>
  </si>
  <si>
    <t>ACCE DATA POINT (EVIDENCE) SCORE WORKSHEET</t>
  </si>
  <si>
    <t>Data Point</t>
  </si>
  <si>
    <t>CM A263</t>
  </si>
  <si>
    <t>Course #</t>
  </si>
  <si>
    <t>Course Name:</t>
  </si>
  <si>
    <t>Civil Construction Cost Estimating</t>
  </si>
  <si>
    <t>Professor Name:</t>
  </si>
  <si>
    <t>Donn Ketner</t>
  </si>
  <si>
    <t>A</t>
  </si>
  <si>
    <t>B</t>
  </si>
  <si>
    <t>C</t>
  </si>
  <si>
    <t>Student</t>
  </si>
  <si>
    <t>This score sheet is to be completed</t>
  </si>
  <si>
    <t xml:space="preserve">for each data point that is embedded </t>
  </si>
  <si>
    <t>in the course that you teach.</t>
  </si>
  <si>
    <t xml:space="preserve">Instructions: </t>
  </si>
  <si>
    <t>1.  Enter scores for each student (no names).</t>
  </si>
  <si>
    <t>2.  Put a 1 in column A for each student score.</t>
  </si>
  <si>
    <t xml:space="preserve">3.  The total score for all students is at </t>
  </si>
  <si>
    <t xml:space="preserve">      the bottom of column C.</t>
  </si>
  <si>
    <t xml:space="preserve">4.  The average score for all students is at </t>
  </si>
  <si>
    <t xml:space="preserve">      the bottom of column B.</t>
  </si>
  <si>
    <t>5.  Enter total possible points - column D.</t>
  </si>
  <si>
    <t>6.  Overall percent for all students (data point score)</t>
  </si>
  <si>
    <t>7.  See example below.</t>
  </si>
  <si>
    <t>Total All Scores</t>
  </si>
  <si>
    <t>Total Number of Students</t>
  </si>
  <si>
    <t>Average Score for All Students</t>
  </si>
  <si>
    <t>Total Possible Points</t>
  </si>
  <si>
    <t>Average Percentage for All Students</t>
  </si>
  <si>
    <t>AASCM</t>
  </si>
  <si>
    <t>Brian Bennett</t>
  </si>
  <si>
    <t>AET A101</t>
  </si>
  <si>
    <t>Fundamentals of CADD</t>
  </si>
  <si>
    <t>AET A123</t>
  </si>
  <si>
    <t>Codes and Standards</t>
  </si>
  <si>
    <t>AET A102</t>
  </si>
  <si>
    <t>Joel Condon</t>
  </si>
  <si>
    <t>Methods of Building Construction</t>
  </si>
  <si>
    <t>AET A201</t>
  </si>
  <si>
    <t>Construction Project Management I</t>
  </si>
  <si>
    <t>Mechanical and Electrical Technology</t>
  </si>
  <si>
    <t>AET A142</t>
  </si>
  <si>
    <t>ACCE DATA POINT (EVIDENCE) SCORE WORKSHEET  (AASCM)</t>
  </si>
  <si>
    <t>Project 6</t>
  </si>
  <si>
    <t>CM A201</t>
  </si>
  <si>
    <t xml:space="preserve"> Construction Management I</t>
  </si>
  <si>
    <t>Tipton</t>
  </si>
  <si>
    <t xml:space="preserve"> </t>
  </si>
  <si>
    <t>Average =</t>
  </si>
  <si>
    <t>ACCE DATA POINT (EVIDENCE) SCORE WORKSHEET  (ASCM)</t>
  </si>
  <si>
    <t>Project 5</t>
  </si>
  <si>
    <t>CM A202</t>
  </si>
  <si>
    <t>Project Planning and Scheduling</t>
  </si>
  <si>
    <t>Final Exam  (Take Home)</t>
  </si>
  <si>
    <t>Construction Management I</t>
  </si>
  <si>
    <t>Quiz 4</t>
  </si>
  <si>
    <t>Quiz 1</t>
  </si>
  <si>
    <t>AASCM 2.1</t>
  </si>
  <si>
    <t>CM A163</t>
  </si>
  <si>
    <t>Building Construction Cost Estimating</t>
  </si>
  <si>
    <t>Quiz 2A,  Spring 2016</t>
  </si>
  <si>
    <t>Constion Management 1</t>
  </si>
  <si>
    <t>Quiz 3 Project Safety   Tipton S-2016</t>
  </si>
  <si>
    <t>Monroy</t>
  </si>
  <si>
    <t>Grant</t>
  </si>
  <si>
    <t>Lang</t>
  </si>
  <si>
    <t>Construction Survey</t>
  </si>
  <si>
    <t>Lab 2</t>
  </si>
  <si>
    <t>Lab 5</t>
  </si>
  <si>
    <t>Civil Technology</t>
  </si>
  <si>
    <t>CM A213</t>
  </si>
  <si>
    <t>Project 4</t>
  </si>
  <si>
    <t>Geo A181</t>
  </si>
  <si>
    <t>BSCM</t>
  </si>
  <si>
    <t>Test 2</t>
  </si>
  <si>
    <t>AET A231</t>
  </si>
  <si>
    <t>Structural Technology</t>
  </si>
  <si>
    <t>Ellen McKay</t>
  </si>
  <si>
    <t>Test 3</t>
  </si>
  <si>
    <t>Condon</t>
  </si>
  <si>
    <t>Ketner</t>
  </si>
  <si>
    <t>Bennett</t>
  </si>
  <si>
    <t>McKay</t>
  </si>
  <si>
    <t>6.  Apply basic principles of construction accounting.</t>
  </si>
  <si>
    <r>
      <t xml:space="preserve"> </t>
    </r>
    <r>
      <rPr>
        <b/>
        <u/>
        <sz val="12"/>
        <color theme="1"/>
        <rFont val="Times New Roman"/>
        <family val="1"/>
      </rPr>
      <t>Total Score</t>
    </r>
  </si>
  <si>
    <t>8.  Discuss basic principles of ethics in the construction industry.</t>
  </si>
  <si>
    <t>8.1 Source Course – CM A163 - Building Construction Cost Estimating</t>
  </si>
  <si>
    <r>
      <t>Assessment Data 8.1</t>
    </r>
    <r>
      <rPr>
        <sz val="12"/>
        <color theme="1"/>
        <rFont val="Times New Roman"/>
        <family val="1"/>
      </rPr>
      <t xml:space="preserve"> - For this course lab/study sessions 15“Managing and Estimating for the Subcontractor”, 16 “General Conditions and General Requirements” and 17“Completing the Estimate “specifically focus on ethics during the estimating and bidding process for a construction project.        </t>
    </r>
  </si>
  <si>
    <t xml:space="preserve">The students understanding of ethics in the construction industry will be specifically assessed in CEQ-1.     CEQ-1 includes 10 short answer questions on construction ethics during the construction and bidding process.   CEQ-1 has a point value of 100 points which represents approximately 5 percent of the student’s final grade for this course.    </t>
  </si>
  <si>
    <t xml:space="preserve">The scores for the above defined portion of the grading rubric are direct measure of each student’s understanding of the basic principles of ethics in the construction industry.       </t>
  </si>
  <si>
    <t>Grading Rubric CEQ-1</t>
  </si>
  <si>
    <r>
      <t>·</t>
    </r>
    <r>
      <rPr>
        <sz val="7"/>
        <color theme="1"/>
        <rFont val="Times New Roman"/>
        <family val="1"/>
      </rPr>
      <t xml:space="preserve">         </t>
    </r>
    <r>
      <rPr>
        <sz val="12"/>
        <color theme="1"/>
        <rFont val="Times New Roman"/>
        <family val="1"/>
      </rPr>
      <t>10 questions-10 Points each, short answer.</t>
    </r>
  </si>
  <si>
    <t>100 points</t>
  </si>
  <si>
    <t xml:space="preserve">100 Points   </t>
  </si>
  <si>
    <t>10.2 Source Course – CM A163 – Building Construction Cost Estimating</t>
  </si>
  <si>
    <r>
      <t>Assessment Data 10.2</t>
    </r>
    <r>
      <rPr>
        <sz val="12"/>
        <color theme="1"/>
        <rFont val="Times New Roman"/>
        <family val="1"/>
      </rPr>
      <t xml:space="preserve"> - The Great Turkey Take Off for this course is a team project (before the thanksgiving break) which challenges students to create a subcontractors cost proposal for civil work on a commercial project.   The students are provided with plans and specifications for the project and must complete all quantity take offs, material and equipment pricing, labor rate calculations, and overhead &amp; profit calculations.   The final deliverable includes a subcontractor’s cost proposal on letterhead worthy of the workplace environment.  </t>
    </r>
  </si>
  <si>
    <t xml:space="preserve">The point value for The Great Turkey Take off 50 points which is approximately 5 percent of the student’s grade in the course.   </t>
  </si>
  <si>
    <t xml:space="preserve">The scores for the above defined portion of the grading rubric are direct measure of each student’s ability to recognize basic construction methods, materials, and equipment.   </t>
  </si>
  <si>
    <t>Grading Rubric</t>
  </si>
  <si>
    <r>
      <t>·</t>
    </r>
    <r>
      <rPr>
        <sz val="7"/>
        <color theme="1"/>
        <rFont val="Times New Roman"/>
        <family val="1"/>
      </rPr>
      <t xml:space="preserve">         </t>
    </r>
    <r>
      <rPr>
        <sz val="12"/>
        <color theme="1"/>
        <rFont val="Times New Roman"/>
        <family val="1"/>
      </rPr>
      <t>“The Great Turkey Take Off”</t>
    </r>
  </si>
  <si>
    <t>50  Points</t>
  </si>
  <si>
    <t>11.2 Source Course – CM A205 – Construction Safety</t>
  </si>
  <si>
    <r>
      <t>Assessment Data 11.2</t>
    </r>
    <r>
      <rPr>
        <sz val="12"/>
        <color theme="1"/>
        <rFont val="Times New Roman"/>
        <family val="1"/>
      </rPr>
      <t xml:space="preserve"> - </t>
    </r>
    <r>
      <rPr>
        <b/>
        <sz val="12"/>
        <color theme="1"/>
        <rFont val="Times New Roman"/>
        <family val="1"/>
      </rPr>
      <t xml:space="preserve">Students are presented with the curriculum of the OSHA 30-Hour Construction Industry Outreach Program. This training program </t>
    </r>
    <r>
      <rPr>
        <sz val="12"/>
        <color rgb="FF000000"/>
        <rFont val="Times New Roman"/>
        <family val="1"/>
      </rPr>
      <t xml:space="preserve">provides training for workers and employers on the </t>
    </r>
    <r>
      <rPr>
        <u/>
        <sz val="12"/>
        <color rgb="FF000000"/>
        <rFont val="Times New Roman"/>
        <family val="1"/>
      </rPr>
      <t>recognition, avoidance, abatement, and prevention</t>
    </r>
    <r>
      <rPr>
        <sz val="12"/>
        <color rgb="FF000000"/>
        <rFont val="Times New Roman"/>
        <family val="1"/>
      </rPr>
      <t xml:space="preserve"> of safety and health hazards in workplaces.  The program specifically addresses the OSHA Focus Four Hazards</t>
    </r>
    <r>
      <rPr>
        <b/>
        <sz val="12"/>
        <color rgb="FF000000"/>
        <rFont val="Times New Roman"/>
        <family val="1"/>
      </rPr>
      <t xml:space="preserve"> (</t>
    </r>
    <r>
      <rPr>
        <b/>
        <u/>
        <sz val="12"/>
        <color theme="1"/>
        <rFont val="Times New Roman"/>
        <family val="1"/>
      </rPr>
      <t>Falls</t>
    </r>
    <r>
      <rPr>
        <b/>
        <sz val="12"/>
        <color theme="1"/>
        <rFont val="Times New Roman"/>
        <family val="1"/>
      </rPr>
      <t xml:space="preserve">, </t>
    </r>
    <r>
      <rPr>
        <b/>
        <u/>
        <sz val="12"/>
        <color theme="1"/>
        <rFont val="Times New Roman"/>
        <family val="1"/>
      </rPr>
      <t>Struck-by</t>
    </r>
    <r>
      <rPr>
        <b/>
        <sz val="12"/>
        <color theme="1"/>
        <rFont val="Times New Roman"/>
        <family val="1"/>
      </rPr>
      <t xml:space="preserve">, </t>
    </r>
    <r>
      <rPr>
        <b/>
        <u/>
        <sz val="12"/>
        <color theme="1"/>
        <rFont val="Times New Roman"/>
        <family val="1"/>
      </rPr>
      <t>Electrocution</t>
    </r>
    <r>
      <rPr>
        <b/>
        <sz val="12"/>
        <color theme="1"/>
        <rFont val="Times New Roman"/>
        <family val="1"/>
      </rPr>
      <t xml:space="preserve"> &amp; </t>
    </r>
    <r>
      <rPr>
        <b/>
        <u/>
        <sz val="12"/>
        <color theme="1"/>
        <rFont val="Times New Roman"/>
        <family val="1"/>
      </rPr>
      <t>Caught-in or Between</t>
    </r>
    <r>
      <rPr>
        <b/>
        <sz val="12"/>
        <color rgb="FF000000"/>
        <rFont val="Times New Roman"/>
        <family val="1"/>
      </rPr>
      <t>).</t>
    </r>
  </si>
  <si>
    <t>Students are evaluated on this information using all four tests for the course.  Student scores on all four tests are used to demonstrate achievement of this student learning outcome.  This score is a part of the total evaluation for the course, but is not the final course grade.</t>
  </si>
  <si>
    <t>AY 17</t>
  </si>
  <si>
    <t>7.  Add examples of student work.</t>
  </si>
  <si>
    <t>CEQ-1</t>
  </si>
  <si>
    <t>Turkey Take Off</t>
  </si>
  <si>
    <t>Professor Name:  Grant</t>
  </si>
  <si>
    <t>CM A205</t>
  </si>
  <si>
    <t>Test Scores</t>
  </si>
  <si>
    <t xml:space="preserve">7.  Add examples of student work. </t>
  </si>
  <si>
    <t>Project 14</t>
  </si>
  <si>
    <t>Team Estimate Framing Package</t>
  </si>
  <si>
    <t xml:space="preserve"> Fall 2016</t>
  </si>
  <si>
    <t xml:space="preserve">8.  Add examples of student work.  </t>
  </si>
  <si>
    <t>Exam 1</t>
  </si>
  <si>
    <t>AY17 RESPONSE RATE</t>
  </si>
  <si>
    <t>Above 80% indicates SLO has been met                                 change not required</t>
  </si>
  <si>
    <t>Above 80% indicates SLO has been met                                   change not required</t>
  </si>
  <si>
    <t>2.  Create construction project cost estimates.</t>
  </si>
  <si>
    <t>3.  Create construction project schedules.</t>
  </si>
  <si>
    <t>4. Demonstrate the ability to use current technology related to the construction process.</t>
  </si>
  <si>
    <t>5.  Interpret construction documents (contracts, specifications, and drawings) used in managing a construction project.</t>
  </si>
  <si>
    <t>7.  Use basic surveying techniques used in building layout.</t>
  </si>
  <si>
    <t>9.  Identify the fundamentals of contracts, codes, and regulations that govern a construction project.</t>
  </si>
  <si>
    <t>10.  Recognize basic construction methods, materials and equipment.</t>
  </si>
  <si>
    <t>11.  Recognize basic safety hazards on a construction site and standard prevention measures</t>
  </si>
  <si>
    <t>12.  Recognize the basic principles of structural design.</t>
  </si>
  <si>
    <t>13.  Recognize the basic principles of mechanical, electrical and piping systems.</t>
  </si>
  <si>
    <t>Courtright</t>
  </si>
  <si>
    <t>Statics and Strength of Materials</t>
  </si>
  <si>
    <t>AY 18</t>
  </si>
  <si>
    <t>*Note:  Score is an aggregate of FY16 and FY17</t>
  </si>
  <si>
    <t xml:space="preserve">*Note:  Score is an aggregate of FY16 and FY17 </t>
  </si>
  <si>
    <t>*Note: Score is aggregate of FY16 and FY17</t>
  </si>
  <si>
    <t>AY18 RESPONSE RATE</t>
  </si>
  <si>
    <t>6.1 Source Course – CM A201 –Construction Project Management I</t>
  </si>
  <si>
    <t xml:space="preserve">8.  Add examples of student work. </t>
  </si>
  <si>
    <t>8.  Add examples of student work.</t>
  </si>
  <si>
    <t xml:space="preserve">   </t>
  </si>
  <si>
    <t>NA</t>
  </si>
  <si>
    <t>Carter</t>
  </si>
  <si>
    <t>Jordan</t>
  </si>
  <si>
    <t>M. Carter</t>
  </si>
  <si>
    <t>B. Bennett</t>
  </si>
  <si>
    <t>Group Case Study Building Analysis</t>
  </si>
  <si>
    <t>Project 5 / Electrical Plan</t>
  </si>
  <si>
    <t>Test 1</t>
  </si>
  <si>
    <t>A. Courtright</t>
  </si>
  <si>
    <t>D. Jordan</t>
  </si>
  <si>
    <t>Construction Management 1</t>
  </si>
  <si>
    <t>A. Grant</t>
  </si>
  <si>
    <t>E. McKay</t>
  </si>
  <si>
    <t>J. Condon</t>
  </si>
  <si>
    <t>Final Exam</t>
  </si>
  <si>
    <t>Outhouse Cost Estimate</t>
  </si>
  <si>
    <t>Fall 2017</t>
  </si>
  <si>
    <t>Project 7 / Project Engineers Guest Panel Reflections Paper</t>
  </si>
  <si>
    <t>Mallard Lane Cost Estimate</t>
  </si>
  <si>
    <t>1.  Demonstrate effective communication, both orally and in writing.</t>
  </si>
  <si>
    <t>3. Create construction project schedules.</t>
  </si>
  <si>
    <t>Revit OAS Column Designation</t>
  </si>
  <si>
    <t>Construction Civil Technology</t>
  </si>
  <si>
    <t>Final Project</t>
  </si>
  <si>
    <t>Test 1, Question 11</t>
  </si>
  <si>
    <t>Project 7 / Topographical Layout</t>
  </si>
  <si>
    <t>Test 2, Question 14 Essay</t>
  </si>
  <si>
    <t>Construction Project Management 1</t>
  </si>
  <si>
    <t>9. Identify the fundamentals of contracts, codes, and regulations that govern a construction project.</t>
  </si>
  <si>
    <t>Project 3 / General Conditions of the Contract</t>
  </si>
  <si>
    <t>Quiz 3</t>
  </si>
  <si>
    <t>Spring 2018</t>
  </si>
  <si>
    <t>11.  Recognize basic safety hazards on a construction site and standard prevention measures.</t>
  </si>
  <si>
    <t>OSHA 30-hour Construction Safety and Health Training Course</t>
  </si>
  <si>
    <t>OSH A405</t>
  </si>
  <si>
    <r>
      <t>Construction Industry Safety Management</t>
    </r>
    <r>
      <rPr>
        <i/>
        <sz val="11"/>
        <color theme="1"/>
        <rFont val="Calibri"/>
        <family val="2"/>
        <scheme val="minor"/>
      </rPr>
      <t xml:space="preserve"> (effective Spring 2018)</t>
    </r>
  </si>
  <si>
    <t>Outhouse Cost Estimate (QTO Intro)</t>
  </si>
  <si>
    <t>205/405</t>
  </si>
  <si>
    <t>Project 2 / Warehouse CPM Schedule</t>
  </si>
  <si>
    <t>Project 1 / Clean Your Room Checklist</t>
  </si>
  <si>
    <t>ACCE DATA POINT (EVIDENCE) SCORE WORKSHEET              AASCM</t>
  </si>
  <si>
    <t>ACCE DATA POINT (EVIDENCE) SCORE WORKSHEET            AASCM</t>
  </si>
  <si>
    <t>ACCE DATA POINT (EVIDENCE) SCORE WORKSHEET           AASCM</t>
  </si>
  <si>
    <t>ACCE DATA POINT (EVIDENCE) SCORE WORKSHEET                AASCM</t>
  </si>
  <si>
    <t>ACCE DATA POINT (EVIDENCE) SCORE WORKSHEET                  AASCM</t>
  </si>
  <si>
    <t>ACCE DATA POINT (EVIDENCE) SCORE WORKSHEET                   AASCM</t>
  </si>
  <si>
    <t>ACCE DATA POINT (EVIDENCE) SCORE WORKSHEET                     AASCM</t>
  </si>
  <si>
    <t>ACCE DATA POINT (EVIDENCE) SCORE WORKSHEET                        AASCM</t>
  </si>
  <si>
    <t>ACCE DATA POINT (EVIDENCE) SCORE WORKSHEET                 AASCM</t>
  </si>
  <si>
    <t>ACCE DATA POINT (EVIDENCE) SCORE WORKSHEET                      AASCM</t>
  </si>
  <si>
    <t>AY 19</t>
  </si>
  <si>
    <t>Mandt</t>
  </si>
  <si>
    <t>OSH 405</t>
  </si>
  <si>
    <t>S. Mandt</t>
  </si>
  <si>
    <t>Fall 2018</t>
  </si>
  <si>
    <t xml:space="preserve">Create construction project cost estimates. </t>
  </si>
  <si>
    <t xml:space="preserve">Create construction project schedules. </t>
  </si>
  <si>
    <t>Spring 2019</t>
  </si>
  <si>
    <t>Fundamentals of CADD for Building Construction</t>
  </si>
  <si>
    <t>Construction Surveying</t>
  </si>
  <si>
    <t>Group Case Study Building Analysi</t>
  </si>
  <si>
    <t>13.  Understand the basic principles of mechanical, electrical and piping systems.</t>
  </si>
  <si>
    <t>Assignment 8 - Steel Quantity Takeoff</t>
  </si>
  <si>
    <t>Assignment 1 - Creating a Gantt Chart</t>
  </si>
  <si>
    <t>Materials and Their Properties</t>
  </si>
  <si>
    <t>Assignment 5 - CAD Skills</t>
  </si>
  <si>
    <t>Assignment 6 - Cost Allocation</t>
  </si>
  <si>
    <t>Project 3</t>
  </si>
  <si>
    <t>Assignment 4 - Reading Architectural Drawings</t>
  </si>
  <si>
    <t>Assignment 11 - Estimating Indirect Costs</t>
  </si>
  <si>
    <t>Mid-term Exam</t>
  </si>
  <si>
    <t>Project 3 / Preliminary Plat Preparation</t>
  </si>
  <si>
    <t>AY 20</t>
  </si>
  <si>
    <t>Project Documentation</t>
  </si>
  <si>
    <t>Explain the purpose of the General and Supplementary conditions to the Contract.</t>
  </si>
  <si>
    <t>Individual grades not available. Average for question 22 was 94%.</t>
  </si>
  <si>
    <t>Actual vs. estimated project cost</t>
  </si>
  <si>
    <t>Individual scores not available. Tabulated average score for Question 7 was 87%.</t>
  </si>
  <si>
    <t>S. MANDT</t>
  </si>
  <si>
    <t>Assignment 10 - Subcontractor Pricing</t>
  </si>
  <si>
    <t>Fall 2019</t>
  </si>
  <si>
    <t>Documentation</t>
  </si>
  <si>
    <t>Spring 2020</t>
  </si>
  <si>
    <t>Critical Path Method</t>
  </si>
  <si>
    <t>Assignment 15 - Reading Construction Documents</t>
  </si>
  <si>
    <t>Fundamentals of Construction Documents</t>
  </si>
  <si>
    <t xml:space="preserve">Individual student scores not available. </t>
  </si>
  <si>
    <t>Interpreting Construction Documents</t>
  </si>
  <si>
    <t>Assignment 6 - Determining Project Value</t>
  </si>
  <si>
    <t>Individual student scores not available. 71% of students answered correctly, 29% answered incorrectly.</t>
  </si>
  <si>
    <t>AET A242</t>
  </si>
  <si>
    <t>Mechanical, Electrical &amp; Plumbing Systems</t>
  </si>
  <si>
    <t>Quiz 1 - Interpretation of Contour Map</t>
  </si>
  <si>
    <t>Individual scores not available. Average score on given question is 1.8 out of 2 points.</t>
  </si>
  <si>
    <t>Subcontractor Pricing</t>
  </si>
  <si>
    <t>Materials and Methods of Building Construction</t>
  </si>
  <si>
    <t>Individual scores not available. Average score for the question is 1.5 points out of 2.0.</t>
  </si>
  <si>
    <t>Individual scores not available. The average score for the question was 2.57 out of 3 points.</t>
  </si>
  <si>
    <t xml:space="preserve">Mechanical, Electrical &amp; Plumbing Systems </t>
  </si>
  <si>
    <t>Research Innovative MEP Systems</t>
  </si>
  <si>
    <t>Project 2, Heat Loss Calculation</t>
  </si>
  <si>
    <t>AY20 RESPONSE RATE</t>
  </si>
  <si>
    <t>AY19 RESPONSE RATE</t>
  </si>
  <si>
    <t>AY 21</t>
  </si>
  <si>
    <t>AY21 RESPONSE RATE</t>
  </si>
  <si>
    <t>Swalling</t>
  </si>
  <si>
    <t>Bowman</t>
  </si>
  <si>
    <t>GEO 181</t>
  </si>
  <si>
    <t>J. Lang</t>
  </si>
  <si>
    <t>Lab 4 - Layout</t>
  </si>
  <si>
    <t>Research Project 1-5</t>
  </si>
  <si>
    <t>Fall 2020</t>
  </si>
  <si>
    <t>CM 232</t>
  </si>
  <si>
    <t>CM A232</t>
  </si>
  <si>
    <t>J. Bowman</t>
  </si>
  <si>
    <t>Spring 2021</t>
  </si>
  <si>
    <t>Final semester grades were provided: A = 4 points, B = 3, C = 2, D = 1</t>
  </si>
  <si>
    <t>Spring 2012</t>
  </si>
  <si>
    <t>Above 80% indicates SLO has been met. Change not required</t>
  </si>
  <si>
    <t>Less Than 70% indicates an area of weakness. Change may be needed.</t>
  </si>
  <si>
    <t>70% to 80% indicates SLO marginally met.  Recommend changes if appropriate.</t>
  </si>
  <si>
    <t>Assignment 5: Concrete Quantity Take-Off and Pricing</t>
  </si>
  <si>
    <t>Mallard Lane Excavation Cost Estimate</t>
  </si>
  <si>
    <t>PDM Network Calculations</t>
  </si>
  <si>
    <t>Assignment 3: Critical Path Method Schedule Calculations</t>
  </si>
  <si>
    <t>Part 4 - Final Project</t>
  </si>
  <si>
    <t>Assignment 15 - Reading Architectural Drawings</t>
  </si>
  <si>
    <t>Fundamentals Construction Documents</t>
  </si>
  <si>
    <t xml:space="preserve">Individual student scores not available. Average score for the question was 2.5 points. </t>
  </si>
  <si>
    <t>Assignment 6 - Cost Loading</t>
  </si>
  <si>
    <r>
      <t>Construction Industry Safety Management</t>
    </r>
    <r>
      <rPr>
        <i/>
        <sz val="11"/>
        <color theme="1"/>
        <rFont val="Calibri"/>
        <family val="2"/>
        <scheme val="minor"/>
      </rPr>
      <t xml:space="preserve"> </t>
    </r>
  </si>
  <si>
    <t>Assignment 10</t>
  </si>
  <si>
    <t>Midterm Exam</t>
  </si>
  <si>
    <t xml:space="preserve"> Construction Project Management I</t>
  </si>
  <si>
    <t>Illness &amp; Injury Prevention Program</t>
  </si>
  <si>
    <t>AASCM ACADEMIC QUALITY TRACKING AND ASSESSMENT MATRIX</t>
  </si>
  <si>
    <t>Grades not available.</t>
  </si>
  <si>
    <t>AY 22</t>
  </si>
  <si>
    <t>M. Swalling</t>
  </si>
  <si>
    <t>The average score on this question was 2.66 points</t>
  </si>
  <si>
    <t>Review pass/fail grading basis</t>
  </si>
  <si>
    <t>Methods and Materials of Building Construction</t>
  </si>
  <si>
    <t>The average score on the question was 5 points.</t>
  </si>
  <si>
    <t>The average score on the question was 2.5 points.</t>
  </si>
  <si>
    <t>Question 4</t>
  </si>
  <si>
    <t>The average score on the question was 3.888 points</t>
  </si>
  <si>
    <t>Data provided needs clarification</t>
  </si>
  <si>
    <t>The average score on the question was 3 points.</t>
  </si>
  <si>
    <t xml:space="preserve">142 developed for asynchronous delivery; </t>
  </si>
  <si>
    <t xml:space="preserve">To reduce data entry work, number of size location points reduced. </t>
  </si>
  <si>
    <t xml:space="preserve">to provide a more logical progression from </t>
  </si>
  <si>
    <t xml:space="preserve">*Per faculty discussion - Structures sequence changed </t>
  </si>
  <si>
    <t xml:space="preserve">*Per faculty discussion, IAB, and student input    </t>
  </si>
  <si>
    <t>prerequsite for 263,  Civil Construction Cost Estimating to eliminate</t>
  </si>
  <si>
    <t>duplication of course material</t>
  </si>
  <si>
    <t xml:space="preserve">*163, Building Construction Cost Estimating, formally changed to   </t>
  </si>
  <si>
    <t>AutoCAD Civil 3D no longer required in AET A213 curriculum</t>
  </si>
  <si>
    <t xml:space="preserve">Physics to Statics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</si>
</sst>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8" x14ac:knownFonts="1">
    <font>
      <sz val="11"/>
      <color theme="1"/>
      <name val="Calibri"/>
      <family val="2"/>
      <scheme val="minor"/>
    </font>
    <font>
      <sz val="20"/>
      <color theme="1"/>
      <name val="Calibri"/>
      <family val="2"/>
      <scheme val="minor"/>
    </font>
    <font>
      <sz val="16"/>
      <color theme="1"/>
      <name val="Arial Rounded MT Bold"/>
      <family val="2"/>
    </font>
    <font>
      <sz val="12"/>
      <color theme="1"/>
      <name val="Arial Rounded MT Bold"/>
      <family val="2"/>
    </font>
    <font>
      <b/>
      <sz val="11"/>
      <color theme="1"/>
      <name val="Calibri"/>
      <family val="2"/>
      <scheme val="minor"/>
    </font>
    <font>
      <b/>
      <sz val="16"/>
      <color theme="1"/>
      <name val="Calibri"/>
      <family val="2"/>
      <scheme val="minor"/>
    </font>
    <font>
      <b/>
      <sz val="20"/>
      <color theme="1"/>
      <name val="Calibri"/>
      <family val="2"/>
      <scheme val="minor"/>
    </font>
    <font>
      <b/>
      <sz val="12"/>
      <color theme="1"/>
      <name val="Calibri"/>
      <family val="2"/>
      <scheme val="minor"/>
    </font>
    <font>
      <b/>
      <sz val="14"/>
      <color theme="1"/>
      <name val="Calibri"/>
      <family val="2"/>
      <scheme val="minor"/>
    </font>
    <font>
      <b/>
      <u/>
      <sz val="11"/>
      <color theme="1"/>
      <name val="Calibri"/>
      <family val="2"/>
      <scheme val="minor"/>
    </font>
    <font>
      <sz val="11"/>
      <name val="Arial"/>
      <family val="2"/>
    </font>
    <font>
      <sz val="12"/>
      <color theme="1"/>
      <name val="Times New Roman"/>
      <family val="1"/>
    </font>
    <font>
      <b/>
      <sz val="12"/>
      <color theme="1"/>
      <name val="Times New Roman"/>
      <family val="1"/>
    </font>
    <font>
      <b/>
      <u/>
      <sz val="12"/>
      <color theme="1"/>
      <name val="Times New Roman"/>
      <family val="1"/>
    </font>
    <font>
      <b/>
      <sz val="13"/>
      <color theme="1"/>
      <name val="Times New Roman"/>
      <family val="1"/>
    </font>
    <font>
      <sz val="12"/>
      <color theme="1"/>
      <name val="Symbol"/>
      <family val="1"/>
      <charset val="2"/>
    </font>
    <font>
      <sz val="7"/>
      <color theme="1"/>
      <name val="Times New Roman"/>
      <family val="1"/>
    </font>
    <font>
      <b/>
      <sz val="12"/>
      <color rgb="FFFF0000"/>
      <name val="Calibri"/>
      <family val="2"/>
      <scheme val="minor"/>
    </font>
    <font>
      <sz val="12"/>
      <color rgb="FF000000"/>
      <name val="Times New Roman"/>
      <family val="1"/>
    </font>
    <font>
      <u/>
      <sz val="12"/>
      <color rgb="FF000000"/>
      <name val="Times New Roman"/>
      <family val="1"/>
    </font>
    <font>
      <b/>
      <sz val="12"/>
      <color rgb="FF000000"/>
      <name val="Times New Roman"/>
      <family val="1"/>
    </font>
    <font>
      <b/>
      <sz val="14"/>
      <color rgb="FFFF0000"/>
      <name val="Times New Roman"/>
      <family val="1"/>
    </font>
    <font>
      <b/>
      <sz val="12"/>
      <color theme="1"/>
      <name val="Arial Rounded MT Bold"/>
      <family val="2"/>
    </font>
    <font>
      <sz val="12"/>
      <name val="Calibri"/>
      <family val="2"/>
      <scheme val="minor"/>
    </font>
    <font>
      <sz val="12"/>
      <name val="Arial Rounded MT Bold"/>
      <family val="2"/>
    </font>
    <font>
      <b/>
      <u/>
      <sz val="12"/>
      <color rgb="FF17365D"/>
      <name val="Times New Roman"/>
      <family val="1"/>
    </font>
    <font>
      <i/>
      <sz val="10"/>
      <color theme="1"/>
      <name val="Calibri"/>
      <family val="2"/>
      <scheme val="minor"/>
    </font>
    <font>
      <i/>
      <sz val="11"/>
      <color theme="1"/>
      <name val="Calibri"/>
      <family val="2"/>
      <scheme val="minor"/>
    </font>
    <font>
      <i/>
      <sz val="12"/>
      <color theme="1"/>
      <name val="Arial Rounded MT Bold"/>
      <family val="2"/>
    </font>
    <font>
      <b/>
      <sz val="20"/>
      <color rgb="FFFF0000"/>
      <name val="Calibri"/>
      <family val="2"/>
      <scheme val="minor"/>
    </font>
    <font>
      <b/>
      <sz val="11"/>
      <color rgb="FFFF0000"/>
      <name val="Calibri"/>
      <family val="2"/>
      <scheme val="minor"/>
    </font>
    <font>
      <sz val="11"/>
      <color rgb="FFFF0000"/>
      <name val="Arial"/>
      <family val="2"/>
    </font>
    <font>
      <b/>
      <u/>
      <sz val="12"/>
      <name val="Times New Roman"/>
      <family val="1"/>
    </font>
    <font>
      <b/>
      <u/>
      <sz val="11"/>
      <color rgb="FF000000"/>
      <name val="Times New Roman"/>
      <family val="1"/>
    </font>
    <font>
      <b/>
      <u/>
      <sz val="12"/>
      <color rgb="FF000000"/>
      <name val="Times New Roman"/>
      <family val="1"/>
    </font>
    <font>
      <b/>
      <sz val="11"/>
      <name val="Calibri"/>
      <family val="2"/>
      <scheme val="minor"/>
    </font>
    <font>
      <b/>
      <sz val="20"/>
      <name val="Calibri"/>
      <family val="2"/>
      <scheme val="minor"/>
    </font>
    <font>
      <u/>
      <sz val="12"/>
      <color theme="1"/>
      <name val="Times New Roman"/>
      <family val="1"/>
    </font>
    <font>
      <b/>
      <sz val="12"/>
      <name val="Arial Rounded MT Bold"/>
      <family val="2"/>
    </font>
    <font>
      <sz val="11"/>
      <name val="Calibri"/>
      <family val="2"/>
      <scheme val="minor"/>
    </font>
    <font>
      <u/>
      <sz val="11"/>
      <color theme="10"/>
      <name val="Calibri"/>
      <family val="2"/>
      <scheme val="minor"/>
    </font>
    <font>
      <sz val="11"/>
      <color rgb="FFFF0000"/>
      <name val="Calibri"/>
      <family val="2"/>
      <scheme val="minor"/>
    </font>
    <font>
      <sz val="12"/>
      <color rgb="FFFF0000"/>
      <name val="Arial Rounded MT Bold"/>
      <family val="2"/>
    </font>
    <font>
      <sz val="11"/>
      <color theme="9" tint="-0.249977111117893"/>
      <name val="Calibri"/>
      <family val="2"/>
      <scheme val="minor"/>
    </font>
    <font>
      <sz val="11"/>
      <color rgb="FF7030A0"/>
      <name val="Calibri"/>
      <family val="2"/>
      <scheme val="minor"/>
    </font>
    <font>
      <b/>
      <sz val="14"/>
      <color rgb="FFFF0000"/>
      <name val="Calibri"/>
      <family val="2"/>
      <scheme val="minor"/>
    </font>
    <font>
      <i/>
      <sz val="11"/>
      <name val="Calibri"/>
      <family val="2"/>
      <scheme val="minor"/>
    </font>
    <font>
      <sz val="14"/>
      <color rgb="FFFF0000"/>
      <name val="Calibri"/>
      <family val="2"/>
      <scheme val="minor"/>
    </font>
  </fonts>
  <fills count="8">
    <fill>
      <patternFill patternType="none"/>
    </fill>
    <fill>
      <patternFill patternType="gray125"/>
    </fill>
    <fill>
      <patternFill patternType="solid">
        <fgColor theme="7"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
      <patternFill patternType="solid">
        <fgColor theme="8" tint="0.59999389629810485"/>
        <bgColor indexed="64"/>
      </patternFill>
    </fill>
    <fill>
      <patternFill patternType="solid">
        <fgColor theme="4" tint="0.59999389629810485"/>
        <bgColor indexed="64"/>
      </patternFill>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diagonal/>
    </border>
    <border>
      <left style="hair">
        <color auto="1"/>
      </left>
      <right style="hair">
        <color auto="1"/>
      </right>
      <top/>
      <bottom style="hair">
        <color auto="1"/>
      </bottom>
      <diagonal/>
    </border>
  </borders>
  <cellStyleXfs count="2">
    <xf numFmtId="0" fontId="0" fillId="0" borderId="0"/>
    <xf numFmtId="0" fontId="40" fillId="0" borderId="0" applyNumberFormat="0" applyFill="0" applyBorder="0" applyAlignment="0" applyProtection="0"/>
  </cellStyleXfs>
  <cellXfs count="313">
    <xf numFmtId="0" fontId="0" fillId="0" borderId="0" xfId="0"/>
    <xf numFmtId="0" fontId="1" fillId="0" borderId="0" xfId="0" applyFont="1" applyAlignment="1">
      <alignment horizontal="center" vertical="top"/>
    </xf>
    <xf numFmtId="0" fontId="2" fillId="0" borderId="0" xfId="0" applyFont="1" applyAlignment="1">
      <alignment horizontal="left" vertical="center"/>
    </xf>
    <xf numFmtId="0" fontId="0" fillId="0" borderId="0" xfId="0" applyAlignment="1">
      <alignment horizontal="center"/>
    </xf>
    <xf numFmtId="0" fontId="0" fillId="0" borderId="0" xfId="0" applyFill="1"/>
    <xf numFmtId="0" fontId="3" fillId="0" borderId="0" xfId="0" applyFont="1" applyFill="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1" fillId="2" borderId="1" xfId="0" applyFont="1" applyFill="1" applyBorder="1" applyAlignment="1">
      <alignment horizontal="center" vertical="top"/>
    </xf>
    <xf numFmtId="0" fontId="3" fillId="2" borderId="2" xfId="0" applyFont="1" applyFill="1" applyBorder="1" applyAlignment="1">
      <alignment horizontal="left" vertical="top" wrapText="1"/>
    </xf>
    <xf numFmtId="0" fontId="3" fillId="2" borderId="3" xfId="0" applyFont="1" applyFill="1" applyBorder="1" applyAlignment="1">
      <alignment horizontal="center" vertical="center"/>
    </xf>
    <xf numFmtId="0" fontId="1" fillId="2" borderId="4" xfId="0" applyFont="1" applyFill="1" applyBorder="1" applyAlignment="1">
      <alignment horizontal="center" vertical="top"/>
    </xf>
    <xf numFmtId="0" fontId="3" fillId="2" borderId="5" xfId="0" applyFont="1" applyFill="1" applyBorder="1" applyAlignment="1">
      <alignment horizontal="left" vertical="top" wrapText="1"/>
    </xf>
    <xf numFmtId="0" fontId="1" fillId="0" borderId="1" xfId="0" applyFont="1" applyBorder="1" applyAlignment="1">
      <alignment horizontal="center" vertical="top"/>
    </xf>
    <xf numFmtId="0" fontId="3" fillId="0" borderId="2" xfId="0" applyFont="1" applyBorder="1" applyAlignment="1">
      <alignment horizontal="left" vertical="top" wrapText="1"/>
    </xf>
    <xf numFmtId="0" fontId="3" fillId="0" borderId="3" xfId="0" applyFont="1" applyBorder="1" applyAlignment="1">
      <alignment horizontal="center" vertical="center"/>
    </xf>
    <xf numFmtId="0" fontId="1" fillId="0" borderId="4" xfId="0" applyFont="1" applyBorder="1" applyAlignment="1">
      <alignment horizontal="center" vertical="top"/>
    </xf>
    <xf numFmtId="0" fontId="3" fillId="0" borderId="5" xfId="0" applyFont="1" applyBorder="1" applyAlignment="1">
      <alignment horizontal="left" vertical="top" wrapText="1"/>
    </xf>
    <xf numFmtId="0" fontId="1" fillId="0" borderId="6" xfId="0" applyFont="1" applyBorder="1" applyAlignment="1">
      <alignment horizontal="center" vertical="top"/>
    </xf>
    <xf numFmtId="0" fontId="3" fillId="0" borderId="7" xfId="0" applyFont="1" applyBorder="1" applyAlignment="1">
      <alignment horizontal="left" vertical="top" wrapText="1"/>
    </xf>
    <xf numFmtId="0" fontId="5" fillId="0" borderId="0" xfId="0" applyFont="1"/>
    <xf numFmtId="0" fontId="0" fillId="0" borderId="9" xfId="0" applyBorder="1"/>
    <xf numFmtId="0" fontId="0" fillId="0" borderId="10" xfId="0" applyBorder="1"/>
    <xf numFmtId="0" fontId="4" fillId="0" borderId="0" xfId="0" applyFont="1"/>
    <xf numFmtId="0" fontId="4" fillId="0" borderId="3" xfId="0" applyFont="1" applyBorder="1" applyAlignment="1">
      <alignment horizontal="center"/>
    </xf>
    <xf numFmtId="0" fontId="4" fillId="0" borderId="0" xfId="0" applyFont="1" applyBorder="1" applyAlignment="1">
      <alignment horizontal="left"/>
    </xf>
    <xf numFmtId="0" fontId="4" fillId="0" borderId="12" xfId="0" applyFont="1" applyBorder="1"/>
    <xf numFmtId="0" fontId="0" fillId="0" borderId="12" xfId="0" applyBorder="1"/>
    <xf numFmtId="0" fontId="4" fillId="0" borderId="0" xfId="0" applyFont="1" applyBorder="1" applyAlignment="1">
      <alignment horizontal="center"/>
    </xf>
    <xf numFmtId="0" fontId="6" fillId="0" borderId="0" xfId="0" applyFont="1" applyAlignment="1">
      <alignment horizontal="center" vertical="center"/>
    </xf>
    <xf numFmtId="0" fontId="4" fillId="0" borderId="0" xfId="0" applyFont="1" applyAlignment="1">
      <alignment horizontal="center"/>
    </xf>
    <xf numFmtId="0" fontId="0" fillId="3" borderId="3" xfId="0" applyFill="1" applyBorder="1" applyAlignment="1">
      <alignment horizontal="center"/>
    </xf>
    <xf numFmtId="0" fontId="0" fillId="0" borderId="3" xfId="0" applyBorder="1" applyAlignment="1">
      <alignment horizontal="center"/>
    </xf>
    <xf numFmtId="0" fontId="4" fillId="0" borderId="3" xfId="0" applyFont="1" applyFill="1" applyBorder="1" applyAlignment="1">
      <alignment horizontal="center"/>
    </xf>
    <xf numFmtId="0" fontId="0" fillId="0" borderId="3" xfId="0" applyFill="1" applyBorder="1" applyAlignment="1">
      <alignment horizontal="center"/>
    </xf>
    <xf numFmtId="0" fontId="7" fillId="0" borderId="0" xfId="0" applyFont="1"/>
    <xf numFmtId="0" fontId="4" fillId="0" borderId="3" xfId="0" applyFont="1" applyBorder="1"/>
    <xf numFmtId="9" fontId="4" fillId="0" borderId="3" xfId="0" applyNumberFormat="1" applyFont="1" applyBorder="1" applyAlignment="1">
      <alignment horizontal="center"/>
    </xf>
    <xf numFmtId="2" fontId="0" fillId="0" borderId="0" xfId="0" applyNumberFormat="1" applyAlignment="1">
      <alignment horizontal="center"/>
    </xf>
    <xf numFmtId="0" fontId="8" fillId="0" borderId="0" xfId="0" applyFont="1" applyFill="1" applyAlignment="1">
      <alignment horizontal="center"/>
    </xf>
    <xf numFmtId="0" fontId="0" fillId="0" borderId="0" xfId="0"/>
    <xf numFmtId="0" fontId="6" fillId="0" borderId="0" xfId="0" applyFont="1" applyAlignment="1">
      <alignment horizontal="center" vertical="center"/>
    </xf>
    <xf numFmtId="0" fontId="4" fillId="0" borderId="0" xfId="0" applyFont="1"/>
    <xf numFmtId="0" fontId="4" fillId="0" borderId="0" xfId="0" applyFont="1" applyAlignment="1">
      <alignment horizontal="center"/>
    </xf>
    <xf numFmtId="0" fontId="5" fillId="0" borderId="0" xfId="0" applyFont="1"/>
    <xf numFmtId="0" fontId="4" fillId="0" borderId="3" xfId="0" applyFont="1" applyBorder="1"/>
    <xf numFmtId="0" fontId="4" fillId="0" borderId="3" xfId="0" applyFont="1" applyBorder="1" applyAlignment="1">
      <alignment horizontal="center"/>
    </xf>
    <xf numFmtId="9" fontId="4" fillId="0" borderId="3" xfId="0" applyNumberFormat="1" applyFont="1" applyBorder="1" applyAlignment="1">
      <alignment horizontal="center"/>
    </xf>
    <xf numFmtId="0" fontId="4" fillId="0" borderId="0" xfId="0" applyFont="1"/>
    <xf numFmtId="0" fontId="0" fillId="0" borderId="0" xfId="0"/>
    <xf numFmtId="0" fontId="6" fillId="0" borderId="0" xfId="0" applyFont="1" applyAlignment="1">
      <alignment horizontal="center" vertical="center"/>
    </xf>
    <xf numFmtId="0" fontId="4" fillId="0" borderId="0" xfId="0" applyFont="1"/>
    <xf numFmtId="0" fontId="4" fillId="0" borderId="0" xfId="0" applyFont="1" applyAlignment="1">
      <alignment horizontal="center"/>
    </xf>
    <xf numFmtId="0" fontId="5" fillId="0" borderId="0" xfId="0" applyFont="1"/>
    <xf numFmtId="0" fontId="4" fillId="0" borderId="3" xfId="0" applyFont="1" applyBorder="1"/>
    <xf numFmtId="0" fontId="4" fillId="0" borderId="3" xfId="0" applyFont="1" applyBorder="1" applyAlignment="1">
      <alignment horizontal="center"/>
    </xf>
    <xf numFmtId="0" fontId="0" fillId="0" borderId="12" xfId="0" applyBorder="1"/>
    <xf numFmtId="9" fontId="4" fillId="0" borderId="3" xfId="0" applyNumberFormat="1" applyFont="1" applyBorder="1" applyAlignment="1">
      <alignment horizontal="center"/>
    </xf>
    <xf numFmtId="0" fontId="0" fillId="0" borderId="3" xfId="0" applyBorder="1"/>
    <xf numFmtId="0" fontId="0" fillId="0" borderId="0" xfId="0"/>
    <xf numFmtId="0" fontId="6" fillId="0" borderId="0" xfId="0" applyFont="1" applyAlignment="1">
      <alignment horizontal="center" vertical="center"/>
    </xf>
    <xf numFmtId="0" fontId="4" fillId="0" borderId="0" xfId="0" applyFont="1"/>
    <xf numFmtId="0" fontId="4" fillId="0" borderId="0" xfId="0" applyFont="1" applyAlignment="1">
      <alignment horizontal="center"/>
    </xf>
    <xf numFmtId="0" fontId="5" fillId="0" borderId="0" xfId="0" applyFont="1"/>
    <xf numFmtId="0" fontId="4" fillId="0" borderId="3" xfId="0" applyFont="1" applyBorder="1"/>
    <xf numFmtId="0" fontId="4" fillId="0" borderId="3" xfId="0" applyFont="1" applyBorder="1" applyAlignment="1">
      <alignment horizontal="center"/>
    </xf>
    <xf numFmtId="0" fontId="0" fillId="0" borderId="12" xfId="0" applyBorder="1"/>
    <xf numFmtId="9" fontId="4" fillId="0" borderId="3" xfId="0" applyNumberFormat="1" applyFont="1" applyBorder="1" applyAlignment="1">
      <alignment horizontal="center"/>
    </xf>
    <xf numFmtId="0" fontId="4" fillId="0" borderId="13" xfId="0" applyFont="1" applyBorder="1"/>
    <xf numFmtId="0" fontId="0" fillId="0" borderId="8" xfId="0" applyFill="1" applyBorder="1"/>
    <xf numFmtId="0" fontId="9" fillId="0" borderId="0" xfId="0" applyFont="1"/>
    <xf numFmtId="0" fontId="0" fillId="4" borderId="3" xfId="0" applyFill="1" applyBorder="1" applyAlignment="1">
      <alignment horizontal="center"/>
    </xf>
    <xf numFmtId="0" fontId="0" fillId="5" borderId="3" xfId="0" applyFill="1" applyBorder="1" applyAlignment="1">
      <alignment horizontal="center"/>
    </xf>
    <xf numFmtId="0" fontId="4" fillId="5" borderId="3" xfId="0" applyFont="1" applyFill="1" applyBorder="1" applyAlignment="1">
      <alignment horizontal="center"/>
    </xf>
    <xf numFmtId="0" fontId="5" fillId="0" borderId="0" xfId="0" applyFont="1" applyBorder="1"/>
    <xf numFmtId="0" fontId="4" fillId="0" borderId="0" xfId="0" applyFont="1" applyBorder="1"/>
    <xf numFmtId="0" fontId="0" fillId="0" borderId="0" xfId="0" applyBorder="1"/>
    <xf numFmtId="0" fontId="10" fillId="5" borderId="3" xfId="0" applyFont="1" applyFill="1" applyBorder="1" applyAlignment="1">
      <alignment horizontal="center"/>
    </xf>
    <xf numFmtId="0" fontId="4" fillId="0" borderId="14" xfId="0" applyFont="1" applyBorder="1"/>
    <xf numFmtId="0" fontId="4" fillId="0" borderId="14" xfId="0" applyFont="1" applyBorder="1" applyAlignment="1">
      <alignment horizontal="center"/>
    </xf>
    <xf numFmtId="0" fontId="0" fillId="0" borderId="14" xfId="0" applyBorder="1"/>
    <xf numFmtId="0" fontId="6" fillId="0" borderId="14" xfId="0" applyFont="1" applyBorder="1" applyAlignment="1">
      <alignment horizontal="center" vertical="center"/>
    </xf>
    <xf numFmtId="0" fontId="6" fillId="5" borderId="14" xfId="0" applyFont="1" applyFill="1" applyBorder="1" applyAlignment="1">
      <alignment horizontal="center" vertical="center"/>
    </xf>
    <xf numFmtId="0" fontId="0" fillId="5" borderId="14" xfId="0" applyFill="1" applyBorder="1"/>
    <xf numFmtId="0" fontId="4" fillId="5" borderId="14" xfId="0" applyFont="1" applyFill="1" applyBorder="1" applyAlignment="1">
      <alignment horizontal="center"/>
    </xf>
    <xf numFmtId="0" fontId="0" fillId="5" borderId="14" xfId="0" applyFill="1" applyBorder="1" applyAlignment="1">
      <alignment horizontal="center"/>
    </xf>
    <xf numFmtId="0" fontId="4" fillId="5" borderId="14" xfId="0" applyFont="1" applyFill="1" applyBorder="1"/>
    <xf numFmtId="0" fontId="7" fillId="5" borderId="14" xfId="0" applyFont="1" applyFill="1" applyBorder="1"/>
    <xf numFmtId="9" fontId="4" fillId="5" borderId="14" xfId="0" applyNumberFormat="1" applyFont="1" applyFill="1" applyBorder="1" applyAlignment="1">
      <alignment horizontal="center"/>
    </xf>
    <xf numFmtId="0" fontId="4" fillId="0" borderId="8" xfId="0" applyFont="1" applyBorder="1" applyAlignment="1">
      <alignment horizontal="center"/>
    </xf>
    <xf numFmtId="0" fontId="4" fillId="5" borderId="8" xfId="0" applyFont="1" applyFill="1" applyBorder="1" applyAlignment="1">
      <alignment horizontal="center"/>
    </xf>
    <xf numFmtId="0" fontId="10" fillId="4" borderId="14" xfId="0" applyFont="1" applyFill="1" applyBorder="1" applyAlignment="1">
      <alignment horizontal="center"/>
    </xf>
    <xf numFmtId="0" fontId="10" fillId="4" borderId="15" xfId="0" applyFont="1" applyFill="1" applyBorder="1" applyAlignment="1">
      <alignment horizontal="center"/>
    </xf>
    <xf numFmtId="9" fontId="0" fillId="0" borderId="0" xfId="0" applyNumberFormat="1"/>
    <xf numFmtId="0" fontId="4" fillId="0" borderId="3" xfId="0" applyFont="1" applyBorder="1" applyAlignment="1">
      <alignment horizontal="center" vertical="center" wrapText="1"/>
    </xf>
    <xf numFmtId="9" fontId="3" fillId="0" borderId="8" xfId="0" applyNumberFormat="1" applyFont="1" applyBorder="1" applyAlignment="1">
      <alignment horizontal="center" vertical="center"/>
    </xf>
    <xf numFmtId="0" fontId="13" fillId="0" borderId="0" xfId="0" applyFont="1" applyAlignment="1">
      <alignment vertical="center"/>
    </xf>
    <xf numFmtId="0" fontId="14"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15" fillId="0" borderId="0" xfId="0" applyFont="1" applyAlignment="1">
      <alignment horizontal="left" vertical="center" indent="5"/>
    </xf>
    <xf numFmtId="0" fontId="11" fillId="0" borderId="0" xfId="0" applyFont="1" applyAlignment="1">
      <alignment horizontal="left" vertical="center" indent="5"/>
    </xf>
    <xf numFmtId="0" fontId="12" fillId="0" borderId="0" xfId="0" applyFont="1" applyAlignment="1">
      <alignment horizontal="left" vertical="center" indent="2"/>
    </xf>
    <xf numFmtId="0" fontId="12" fillId="0" borderId="0" xfId="0" applyFont="1" applyAlignment="1">
      <alignment horizontal="left" vertical="center" indent="5"/>
    </xf>
    <xf numFmtId="0" fontId="0" fillId="0" borderId="0" xfId="0" applyFont="1"/>
    <xf numFmtId="0" fontId="17" fillId="0" borderId="0" xfId="0" applyFont="1"/>
    <xf numFmtId="0" fontId="11" fillId="0" borderId="0" xfId="0" applyFont="1" applyAlignment="1">
      <alignment horizontal="justify" vertical="center"/>
    </xf>
    <xf numFmtId="0" fontId="0" fillId="0" borderId="0" xfId="0" applyAlignment="1"/>
    <xf numFmtId="0" fontId="15" fillId="0" borderId="0" xfId="0" applyFont="1" applyAlignment="1">
      <alignment horizontal="left" vertical="center" indent="8"/>
    </xf>
    <xf numFmtId="0" fontId="11" fillId="0" borderId="0" xfId="0" applyFont="1" applyAlignment="1">
      <alignment horizontal="left" vertical="center" indent="8"/>
    </xf>
    <xf numFmtId="0" fontId="21" fillId="0" borderId="0" xfId="0" applyFont="1" applyAlignment="1">
      <alignment horizontal="justify" vertical="center"/>
    </xf>
    <xf numFmtId="0" fontId="22" fillId="0" borderId="0" xfId="0" applyFont="1" applyFill="1" applyAlignment="1">
      <alignment horizontal="center" vertical="center"/>
    </xf>
    <xf numFmtId="0" fontId="6" fillId="0" borderId="0" xfId="0" applyFont="1" applyBorder="1" applyAlignment="1">
      <alignment horizontal="center" vertical="center"/>
    </xf>
    <xf numFmtId="0" fontId="0" fillId="0" borderId="0" xfId="0" applyFill="1" applyBorder="1" applyAlignment="1">
      <alignment horizontal="center"/>
    </xf>
    <xf numFmtId="0" fontId="0" fillId="0" borderId="0" xfId="0" applyBorder="1" applyAlignment="1">
      <alignment horizontal="center"/>
    </xf>
    <xf numFmtId="0" fontId="7" fillId="0" borderId="0" xfId="0" applyFont="1" applyBorder="1"/>
    <xf numFmtId="0" fontId="4" fillId="0" borderId="0" xfId="0" applyFont="1" applyFill="1" applyBorder="1" applyAlignment="1">
      <alignment horizontal="center"/>
    </xf>
    <xf numFmtId="0" fontId="4" fillId="0" borderId="0" xfId="0" applyFont="1" applyFill="1" applyBorder="1"/>
    <xf numFmtId="9" fontId="4" fillId="0" borderId="0" xfId="0" applyNumberFormat="1" applyFont="1" applyBorder="1" applyAlignment="1">
      <alignment horizontal="center"/>
    </xf>
    <xf numFmtId="0" fontId="10" fillId="4" borderId="3" xfId="0" applyFont="1" applyFill="1" applyBorder="1" applyAlignment="1">
      <alignment horizontal="center"/>
    </xf>
    <xf numFmtId="0" fontId="3" fillId="0" borderId="3" xfId="0" applyFont="1" applyFill="1" applyBorder="1" applyAlignment="1">
      <alignment horizontal="center" vertical="center"/>
    </xf>
    <xf numFmtId="9" fontId="24" fillId="0" borderId="8" xfId="0" applyNumberFormat="1" applyFont="1" applyBorder="1" applyAlignment="1">
      <alignment horizontal="center" vertical="center"/>
    </xf>
    <xf numFmtId="0" fontId="0" fillId="0" borderId="0" xfId="0" applyFill="1" applyBorder="1"/>
    <xf numFmtId="0" fontId="4" fillId="0" borderId="0" xfId="0" applyFont="1" applyFill="1" applyBorder="1" applyAlignment="1">
      <alignment horizontal="left"/>
    </xf>
    <xf numFmtId="0" fontId="6" fillId="0" borderId="0" xfId="0" applyFont="1" applyFill="1" applyBorder="1" applyAlignment="1">
      <alignment horizontal="center" vertical="center"/>
    </xf>
    <xf numFmtId="0" fontId="7" fillId="0" borderId="0" xfId="0" applyFont="1" applyFill="1" applyBorder="1"/>
    <xf numFmtId="0" fontId="10" fillId="0" borderId="0" xfId="0" applyFont="1" applyFill="1" applyBorder="1" applyAlignment="1">
      <alignment horizontal="center"/>
    </xf>
    <xf numFmtId="9" fontId="4" fillId="0" borderId="0" xfId="0" applyNumberFormat="1" applyFont="1" applyFill="1" applyBorder="1" applyAlignment="1">
      <alignment horizontal="center"/>
    </xf>
    <xf numFmtId="9" fontId="3" fillId="2" borderId="8" xfId="0" applyNumberFormat="1" applyFont="1" applyFill="1" applyBorder="1" applyAlignment="1">
      <alignment horizontal="center" vertical="center"/>
    </xf>
    <xf numFmtId="0" fontId="0" fillId="2" borderId="0" xfId="0" applyFill="1"/>
    <xf numFmtId="0" fontId="0" fillId="0" borderId="9" xfId="0" applyFill="1" applyBorder="1"/>
    <xf numFmtId="0" fontId="0" fillId="0" borderId="10" xfId="0" applyFill="1" applyBorder="1"/>
    <xf numFmtId="9" fontId="4" fillId="0" borderId="0" xfId="0" applyNumberFormat="1" applyFont="1"/>
    <xf numFmtId="9" fontId="22" fillId="2" borderId="3" xfId="0" applyNumberFormat="1" applyFont="1" applyFill="1" applyBorder="1" applyAlignment="1">
      <alignment horizontal="center" vertical="center"/>
    </xf>
    <xf numFmtId="9" fontId="22" fillId="0" borderId="3" xfId="0" applyNumberFormat="1" applyFont="1" applyBorder="1" applyAlignment="1">
      <alignment horizontal="center" vertical="center"/>
    </xf>
    <xf numFmtId="9" fontId="22" fillId="0" borderId="3" xfId="0" applyNumberFormat="1" applyFont="1" applyFill="1" applyBorder="1" applyAlignment="1">
      <alignment horizontal="center" vertical="center"/>
    </xf>
    <xf numFmtId="9" fontId="22" fillId="0" borderId="3" xfId="0" quotePrefix="1" applyNumberFormat="1" applyFont="1" applyFill="1" applyBorder="1" applyAlignment="1">
      <alignment horizontal="center" vertical="center"/>
    </xf>
    <xf numFmtId="0" fontId="25" fillId="0" borderId="0" xfId="0" applyFont="1" applyAlignment="1">
      <alignment vertical="center"/>
    </xf>
    <xf numFmtId="0" fontId="25" fillId="0" borderId="0" xfId="0" applyFont="1"/>
    <xf numFmtId="0" fontId="13" fillId="0" borderId="0" xfId="0" applyFont="1"/>
    <xf numFmtId="0" fontId="26" fillId="0" borderId="0" xfId="0" applyFont="1"/>
    <xf numFmtId="0" fontId="10" fillId="0" borderId="3" xfId="0" applyFont="1" applyFill="1" applyBorder="1" applyAlignment="1">
      <alignment horizontal="center"/>
    </xf>
    <xf numFmtId="0" fontId="4" fillId="4" borderId="3" xfId="0" applyFont="1" applyFill="1" applyBorder="1" applyAlignment="1">
      <alignment horizontal="center"/>
    </xf>
    <xf numFmtId="1" fontId="10" fillId="0" borderId="3" xfId="0" applyNumberFormat="1" applyFont="1" applyFill="1" applyBorder="1" applyAlignment="1">
      <alignment horizontal="center"/>
    </xf>
    <xf numFmtId="0" fontId="27" fillId="0" borderId="0" xfId="0" applyFont="1"/>
    <xf numFmtId="0" fontId="28" fillId="0" borderId="0" xfId="0" applyFont="1" applyFill="1" applyAlignment="1">
      <alignment horizontal="center" vertical="center"/>
    </xf>
    <xf numFmtId="0" fontId="10" fillId="5" borderId="13" xfId="0" applyFont="1" applyFill="1" applyBorder="1" applyAlignment="1">
      <alignment horizontal="center"/>
    </xf>
    <xf numFmtId="9" fontId="22" fillId="2" borderId="3" xfId="0" quotePrefix="1" applyNumberFormat="1" applyFont="1" applyFill="1" applyBorder="1" applyAlignment="1">
      <alignment horizontal="center" vertical="center"/>
    </xf>
    <xf numFmtId="9" fontId="3" fillId="0" borderId="3" xfId="0" applyNumberFormat="1" applyFont="1" applyBorder="1" applyAlignment="1">
      <alignment horizontal="center" vertical="center"/>
    </xf>
    <xf numFmtId="0" fontId="24" fillId="0" borderId="3" xfId="0" applyFont="1" applyBorder="1" applyAlignment="1">
      <alignment horizontal="center" vertical="center"/>
    </xf>
    <xf numFmtId="9" fontId="24" fillId="0" borderId="3" xfId="0" applyNumberFormat="1" applyFont="1" applyBorder="1" applyAlignment="1">
      <alignment horizontal="center" vertical="center"/>
    </xf>
    <xf numFmtId="0" fontId="24" fillId="2" borderId="3" xfId="0" applyFont="1" applyFill="1" applyBorder="1" applyAlignment="1">
      <alignment horizontal="center" vertical="center"/>
    </xf>
    <xf numFmtId="0" fontId="32" fillId="0" borderId="0" xfId="0" applyFont="1" applyAlignment="1">
      <alignment vertical="center"/>
    </xf>
    <xf numFmtId="0" fontId="34" fillId="0" borderId="0" xfId="0" applyFont="1"/>
    <xf numFmtId="0" fontId="32" fillId="0" borderId="0" xfId="0" applyFont="1"/>
    <xf numFmtId="0" fontId="35" fillId="0" borderId="3" xfId="0" applyFont="1" applyBorder="1" applyAlignment="1">
      <alignment horizontal="center"/>
    </xf>
    <xf numFmtId="0" fontId="27" fillId="0" borderId="0" xfId="0" applyFont="1" applyBorder="1"/>
    <xf numFmtId="0" fontId="29" fillId="0" borderId="0" xfId="0" applyFont="1" applyBorder="1" applyAlignment="1">
      <alignment horizontal="center" vertical="center"/>
    </xf>
    <xf numFmtId="0" fontId="30" fillId="0" borderId="0" xfId="0" applyFont="1" applyBorder="1" applyAlignment="1">
      <alignment horizontal="center"/>
    </xf>
    <xf numFmtId="0" fontId="31" fillId="5" borderId="0" xfId="0" applyFont="1" applyFill="1" applyBorder="1" applyAlignment="1">
      <alignment horizontal="center"/>
    </xf>
    <xf numFmtId="0" fontId="30" fillId="5" borderId="0" xfId="0" applyFont="1" applyFill="1" applyBorder="1" applyAlignment="1">
      <alignment horizontal="center"/>
    </xf>
    <xf numFmtId="0" fontId="10" fillId="5" borderId="0" xfId="0" applyFont="1" applyFill="1" applyBorder="1" applyAlignment="1">
      <alignment horizontal="center"/>
    </xf>
    <xf numFmtId="0" fontId="0" fillId="5" borderId="0" xfId="0" applyFill="1" applyBorder="1" applyAlignment="1">
      <alignment horizontal="center"/>
    </xf>
    <xf numFmtId="0" fontId="4" fillId="5" borderId="0" xfId="0" applyFont="1" applyFill="1" applyBorder="1" applyAlignment="1">
      <alignment horizontal="center"/>
    </xf>
    <xf numFmtId="0" fontId="13" fillId="0" borderId="0" xfId="0" applyFont="1" applyBorder="1" applyAlignment="1">
      <alignment vertical="center"/>
    </xf>
    <xf numFmtId="0" fontId="36" fillId="0" borderId="0" xfId="0" applyFont="1" applyAlignment="1">
      <alignment horizontal="center" vertical="center"/>
    </xf>
    <xf numFmtId="0" fontId="35" fillId="0" borderId="0" xfId="0" applyFont="1" applyAlignment="1">
      <alignment horizontal="center"/>
    </xf>
    <xf numFmtId="0" fontId="35" fillId="5" borderId="3" xfId="0" applyFont="1" applyFill="1" applyBorder="1" applyAlignment="1">
      <alignment horizontal="center"/>
    </xf>
    <xf numFmtId="9" fontId="13" fillId="0" borderId="0" xfId="0" applyNumberFormat="1" applyFont="1" applyBorder="1" applyAlignment="1">
      <alignment horizontal="center"/>
    </xf>
    <xf numFmtId="0" fontId="37" fillId="0" borderId="0" xfId="0" applyFont="1"/>
    <xf numFmtId="9" fontId="38" fillId="2" borderId="3" xfId="0" applyNumberFormat="1" applyFont="1" applyFill="1" applyBorder="1" applyAlignment="1">
      <alignment horizontal="center" vertical="center"/>
    </xf>
    <xf numFmtId="0" fontId="39" fillId="0" borderId="0" xfId="0" applyFont="1"/>
    <xf numFmtId="0" fontId="35" fillId="0" borderId="3" xfId="0" applyFont="1" applyFill="1" applyBorder="1" applyAlignment="1">
      <alignment horizontal="center"/>
    </xf>
    <xf numFmtId="0" fontId="35" fillId="0" borderId="8" xfId="0" applyFont="1" applyBorder="1" applyAlignment="1">
      <alignment horizontal="center"/>
    </xf>
    <xf numFmtId="0" fontId="35" fillId="5" borderId="8" xfId="0" applyFont="1" applyFill="1" applyBorder="1" applyAlignment="1">
      <alignment horizontal="center"/>
    </xf>
    <xf numFmtId="0" fontId="24" fillId="0" borderId="3" xfId="0" applyFont="1" applyFill="1" applyBorder="1" applyAlignment="1">
      <alignment horizontal="center" vertical="center"/>
    </xf>
    <xf numFmtId="9" fontId="38" fillId="0" borderId="3" xfId="0" applyNumberFormat="1" applyFont="1" applyFill="1" applyBorder="1" applyAlignment="1">
      <alignment horizontal="center" vertical="center"/>
    </xf>
    <xf numFmtId="9" fontId="24" fillId="0" borderId="3" xfId="0" applyNumberFormat="1" applyFont="1" applyFill="1" applyBorder="1" applyAlignment="1">
      <alignment horizontal="center" vertical="center"/>
    </xf>
    <xf numFmtId="9" fontId="38" fillId="0" borderId="3" xfId="0" quotePrefix="1" applyNumberFormat="1" applyFont="1" applyFill="1" applyBorder="1" applyAlignment="1">
      <alignment horizontal="center" vertical="center"/>
    </xf>
    <xf numFmtId="0" fontId="4" fillId="6" borderId="3" xfId="0" applyFont="1" applyFill="1" applyBorder="1" applyAlignment="1">
      <alignment horizontal="center"/>
    </xf>
    <xf numFmtId="1" fontId="4" fillId="0" borderId="3" xfId="0" applyNumberFormat="1" applyFont="1" applyBorder="1"/>
    <xf numFmtId="0" fontId="40" fillId="0" borderId="0" xfId="1"/>
    <xf numFmtId="0" fontId="35" fillId="6" borderId="3" xfId="0" applyFont="1" applyFill="1" applyBorder="1" applyAlignment="1">
      <alignment horizontal="center"/>
    </xf>
    <xf numFmtId="0" fontId="0" fillId="0" borderId="3" xfId="0" applyFont="1" applyBorder="1" applyAlignment="1">
      <alignment horizontal="center"/>
    </xf>
    <xf numFmtId="0" fontId="0" fillId="0" borderId="3" xfId="0" applyFont="1" applyFill="1" applyBorder="1" applyAlignment="1">
      <alignment horizontal="center"/>
    </xf>
    <xf numFmtId="0" fontId="4" fillId="0" borderId="12" xfId="0" applyFont="1" applyBorder="1" applyAlignment="1">
      <alignment horizontal="center"/>
    </xf>
    <xf numFmtId="0" fontId="4" fillId="6" borderId="13" xfId="0" applyFont="1" applyFill="1" applyBorder="1"/>
    <xf numFmtId="0" fontId="4" fillId="6" borderId="3" xfId="0" applyFont="1" applyFill="1" applyBorder="1"/>
    <xf numFmtId="1" fontId="4" fillId="6" borderId="13" xfId="0" applyNumberFormat="1" applyFont="1" applyFill="1" applyBorder="1"/>
    <xf numFmtId="1" fontId="4" fillId="6" borderId="3" xfId="0" applyNumberFormat="1" applyFont="1" applyFill="1" applyBorder="1"/>
    <xf numFmtId="1" fontId="4" fillId="6" borderId="3" xfId="0" applyNumberFormat="1" applyFont="1" applyFill="1" applyBorder="1" applyAlignment="1">
      <alignment horizontal="center"/>
    </xf>
    <xf numFmtId="0" fontId="4" fillId="0" borderId="4" xfId="0" applyFont="1" applyBorder="1" applyAlignment="1">
      <alignment horizontal="center"/>
    </xf>
    <xf numFmtId="0" fontId="0" fillId="0" borderId="13" xfId="0" applyFont="1" applyBorder="1" applyAlignment="1">
      <alignment horizontal="center"/>
    </xf>
    <xf numFmtId="0" fontId="0" fillId="0" borderId="8" xfId="0" applyFont="1" applyBorder="1" applyAlignment="1">
      <alignment horizontal="center"/>
    </xf>
    <xf numFmtId="0" fontId="35" fillId="0" borderId="4" xfId="0" applyFont="1" applyBorder="1" applyAlignment="1">
      <alignment horizontal="center"/>
    </xf>
    <xf numFmtId="0" fontId="35" fillId="0" borderId="12" xfId="0" applyFont="1" applyBorder="1" applyAlignment="1">
      <alignment horizontal="center"/>
    </xf>
    <xf numFmtId="0" fontId="0" fillId="0" borderId="4" xfId="0" applyFont="1" applyBorder="1" applyAlignment="1">
      <alignment horizontal="center"/>
    </xf>
    <xf numFmtId="0" fontId="35" fillId="6" borderId="13" xfId="0" applyFont="1" applyFill="1" applyBorder="1"/>
    <xf numFmtId="0" fontId="35" fillId="6" borderId="3" xfId="0" applyFont="1" applyFill="1" applyBorder="1"/>
    <xf numFmtId="1" fontId="35" fillId="6" borderId="3" xfId="0" applyNumberFormat="1" applyFont="1" applyFill="1" applyBorder="1" applyAlignment="1">
      <alignment horizontal="center"/>
    </xf>
    <xf numFmtId="0" fontId="35" fillId="6" borderId="3" xfId="0" applyFont="1" applyFill="1" applyBorder="1" applyAlignment="1">
      <alignment horizontal="right"/>
    </xf>
    <xf numFmtId="0" fontId="4" fillId="6" borderId="3" xfId="0" applyFont="1" applyFill="1" applyBorder="1" applyAlignment="1">
      <alignment horizontal="center" vertical="center" wrapText="1"/>
    </xf>
    <xf numFmtId="0" fontId="27" fillId="0" borderId="0" xfId="0" applyFont="1"/>
    <xf numFmtId="0" fontId="27" fillId="0" borderId="0" xfId="0" applyFont="1"/>
    <xf numFmtId="0" fontId="1" fillId="2" borderId="6" xfId="0" applyFont="1" applyFill="1" applyBorder="1" applyAlignment="1">
      <alignment horizontal="center" vertical="top"/>
    </xf>
    <xf numFmtId="0" fontId="3" fillId="2" borderId="7" xfId="0" applyFont="1" applyFill="1" applyBorder="1" applyAlignment="1">
      <alignment horizontal="left" vertical="top" wrapText="1"/>
    </xf>
    <xf numFmtId="0" fontId="3" fillId="2" borderId="16" xfId="0" applyFont="1" applyFill="1" applyBorder="1" applyAlignment="1">
      <alignment horizontal="center" vertical="center"/>
    </xf>
    <xf numFmtId="9" fontId="22" fillId="2" borderId="16" xfId="0" applyNumberFormat="1" applyFont="1" applyFill="1" applyBorder="1" applyAlignment="1">
      <alignment horizontal="center" vertical="center"/>
    </xf>
    <xf numFmtId="0" fontId="27" fillId="0" borderId="0" xfId="0" applyFont="1"/>
    <xf numFmtId="0" fontId="27" fillId="0" borderId="0" xfId="0" applyFont="1"/>
    <xf numFmtId="0" fontId="4" fillId="0" borderId="8" xfId="0" applyFont="1" applyFill="1" applyBorder="1" applyAlignment="1">
      <alignment horizontal="center"/>
    </xf>
    <xf numFmtId="0" fontId="4" fillId="0" borderId="13" xfId="0" applyFont="1" applyFill="1" applyBorder="1"/>
    <xf numFmtId="0" fontId="4" fillId="0" borderId="3" xfId="0" applyFont="1" applyFill="1" applyBorder="1"/>
    <xf numFmtId="1" fontId="4" fillId="0" borderId="3" xfId="0" applyNumberFormat="1" applyFont="1" applyFill="1" applyBorder="1" applyAlignment="1">
      <alignment horizontal="center"/>
    </xf>
    <xf numFmtId="1" fontId="4" fillId="0" borderId="13" xfId="0" applyNumberFormat="1" applyFont="1" applyFill="1" applyBorder="1"/>
    <xf numFmtId="1" fontId="4" fillId="0" borderId="3" xfId="0" applyNumberFormat="1" applyFont="1" applyFill="1" applyBorder="1"/>
    <xf numFmtId="0" fontId="0" fillId="0" borderId="4" xfId="0" applyFont="1" applyFill="1" applyBorder="1" applyAlignment="1">
      <alignment horizontal="center"/>
    </xf>
    <xf numFmtId="0" fontId="35" fillId="0" borderId="4" xfId="0" applyFont="1" applyFill="1" applyBorder="1" applyAlignment="1">
      <alignment horizontal="center"/>
    </xf>
    <xf numFmtId="0" fontId="35" fillId="0" borderId="13" xfId="0" applyFont="1" applyFill="1" applyBorder="1"/>
    <xf numFmtId="0" fontId="0" fillId="0" borderId="8" xfId="0" applyFont="1" applyFill="1" applyBorder="1" applyAlignment="1">
      <alignment horizontal="center"/>
    </xf>
    <xf numFmtId="0" fontId="35" fillId="0" borderId="8" xfId="0" applyFont="1" applyFill="1" applyBorder="1" applyAlignment="1">
      <alignment horizontal="center"/>
    </xf>
    <xf numFmtId="0" fontId="35" fillId="0" borderId="3" xfId="0" applyFont="1" applyFill="1" applyBorder="1"/>
    <xf numFmtId="1" fontId="35" fillId="0" borderId="3" xfId="0" applyNumberFormat="1" applyFont="1" applyFill="1" applyBorder="1" applyAlignment="1">
      <alignment horizontal="center"/>
    </xf>
    <xf numFmtId="0" fontId="4" fillId="0" borderId="3" xfId="0" applyNumberFormat="1" applyFont="1" applyBorder="1" applyAlignment="1">
      <alignment horizontal="center"/>
    </xf>
    <xf numFmtId="0" fontId="4" fillId="0" borderId="3" xfId="0" applyNumberFormat="1" applyFont="1" applyFill="1" applyBorder="1" applyAlignment="1">
      <alignment horizontal="center"/>
    </xf>
    <xf numFmtId="0" fontId="0" fillId="0" borderId="13" xfId="0" applyBorder="1"/>
    <xf numFmtId="0" fontId="4" fillId="7" borderId="3" xfId="0" applyFont="1" applyFill="1" applyBorder="1" applyAlignment="1">
      <alignment horizontal="center" vertical="center" wrapText="1"/>
    </xf>
    <xf numFmtId="0" fontId="4" fillId="7" borderId="3" xfId="0" applyFont="1" applyFill="1" applyBorder="1" applyAlignment="1">
      <alignment horizontal="center"/>
    </xf>
    <xf numFmtId="0" fontId="0" fillId="7" borderId="3" xfId="0" applyFill="1" applyBorder="1" applyAlignment="1">
      <alignment horizontal="center"/>
    </xf>
    <xf numFmtId="0" fontId="27" fillId="0" borderId="3" xfId="0" applyFont="1" applyBorder="1" applyAlignment="1">
      <alignment horizontal="center"/>
    </xf>
    <xf numFmtId="0" fontId="27" fillId="0" borderId="3" xfId="0" applyFont="1" applyFill="1" applyBorder="1" applyAlignment="1">
      <alignment horizontal="center"/>
    </xf>
    <xf numFmtId="0" fontId="42" fillId="0" borderId="3" xfId="0" applyFont="1" applyBorder="1" applyAlignment="1">
      <alignment horizontal="center" vertical="center"/>
    </xf>
    <xf numFmtId="9" fontId="42" fillId="0" borderId="3" xfId="0" applyNumberFormat="1" applyFont="1" applyBorder="1" applyAlignment="1">
      <alignment horizontal="center" vertical="center"/>
    </xf>
    <xf numFmtId="0" fontId="41" fillId="0" borderId="8" xfId="0" applyFont="1" applyFill="1" applyBorder="1"/>
    <xf numFmtId="0" fontId="0" fillId="0" borderId="13" xfId="0" applyFont="1" applyFill="1" applyBorder="1"/>
    <xf numFmtId="1" fontId="0" fillId="0" borderId="3" xfId="0" applyNumberFormat="1" applyFont="1" applyFill="1" applyBorder="1"/>
    <xf numFmtId="1" fontId="0" fillId="0" borderId="3" xfId="0" applyNumberFormat="1" applyFont="1" applyBorder="1"/>
    <xf numFmtId="0" fontId="39" fillId="0" borderId="8" xfId="0" applyFont="1" applyFill="1" applyBorder="1"/>
    <xf numFmtId="0" fontId="44" fillId="0" borderId="8" xfId="0" applyFont="1" applyFill="1" applyBorder="1"/>
    <xf numFmtId="0" fontId="44" fillId="0" borderId="9" xfId="0" applyFont="1" applyBorder="1"/>
    <xf numFmtId="0" fontId="39" fillId="0" borderId="9" xfId="0" applyFont="1" applyBorder="1"/>
    <xf numFmtId="0" fontId="4" fillId="0" borderId="3" xfId="0" applyFont="1" applyFill="1" applyBorder="1" applyAlignment="1">
      <alignment horizontal="center" vertical="center" wrapText="1"/>
    </xf>
    <xf numFmtId="0" fontId="27" fillId="0" borderId="0" xfId="0" applyFont="1"/>
    <xf numFmtId="9" fontId="3" fillId="2" borderId="3" xfId="0" applyNumberFormat="1" applyFont="1" applyFill="1" applyBorder="1" applyAlignment="1">
      <alignment horizontal="center" vertical="center"/>
    </xf>
    <xf numFmtId="0" fontId="0" fillId="2" borderId="8" xfId="0" applyFill="1" applyBorder="1"/>
    <xf numFmtId="0" fontId="0" fillId="2" borderId="9" xfId="0" applyFill="1" applyBorder="1"/>
    <xf numFmtId="0" fontId="45" fillId="2" borderId="9" xfId="0" applyFont="1" applyFill="1" applyBorder="1"/>
    <xf numFmtId="0" fontId="0" fillId="2" borderId="10" xfId="0" applyFill="1" applyBorder="1"/>
    <xf numFmtId="0" fontId="41" fillId="2" borderId="8" xfId="0" applyFont="1" applyFill="1" applyBorder="1"/>
    <xf numFmtId="9" fontId="24" fillId="2" borderId="3" xfId="0" applyNumberFormat="1" applyFont="1" applyFill="1" applyBorder="1" applyAlignment="1">
      <alignment horizontal="center" vertical="center"/>
    </xf>
    <xf numFmtId="0" fontId="44" fillId="2" borderId="8" xfId="0" applyFont="1" applyFill="1" applyBorder="1"/>
    <xf numFmtId="0" fontId="43" fillId="2" borderId="8" xfId="0" applyFont="1" applyFill="1" applyBorder="1"/>
    <xf numFmtId="0" fontId="39" fillId="2" borderId="8" xfId="0" applyFont="1" applyFill="1" applyBorder="1"/>
    <xf numFmtId="0" fontId="39" fillId="2" borderId="9" xfId="0" applyFont="1" applyFill="1" applyBorder="1"/>
    <xf numFmtId="9" fontId="3" fillId="2" borderId="16" xfId="0" applyNumberFormat="1" applyFont="1" applyFill="1" applyBorder="1" applyAlignment="1">
      <alignment horizontal="center" vertical="center"/>
    </xf>
    <xf numFmtId="0" fontId="0" fillId="2" borderId="1" xfId="0" applyFill="1" applyBorder="1"/>
    <xf numFmtId="0" fontId="0" fillId="2" borderId="11" xfId="0" applyFill="1" applyBorder="1"/>
    <xf numFmtId="0" fontId="0" fillId="2" borderId="2" xfId="0" applyFill="1" applyBorder="1"/>
    <xf numFmtId="9" fontId="24" fillId="2" borderId="8" xfId="0" applyNumberFormat="1" applyFont="1" applyFill="1" applyBorder="1" applyAlignment="1">
      <alignment horizontal="center" vertical="center"/>
    </xf>
    <xf numFmtId="0" fontId="23" fillId="2" borderId="8" xfId="0" applyFont="1" applyFill="1" applyBorder="1"/>
    <xf numFmtId="0" fontId="0" fillId="0" borderId="6" xfId="0" applyBorder="1"/>
    <xf numFmtId="0" fontId="4" fillId="0" borderId="6" xfId="0" applyFont="1" applyBorder="1"/>
    <xf numFmtId="0" fontId="0" fillId="2" borderId="6" xfId="0" applyFill="1" applyBorder="1"/>
    <xf numFmtId="0" fontId="30" fillId="0" borderId="8" xfId="0" applyFont="1" applyFill="1" applyBorder="1"/>
    <xf numFmtId="0" fontId="4" fillId="0" borderId="9" xfId="0" applyFont="1" applyBorder="1"/>
    <xf numFmtId="0" fontId="4" fillId="0" borderId="10" xfId="0" applyFont="1" applyBorder="1"/>
    <xf numFmtId="0" fontId="41" fillId="2" borderId="9" xfId="0" applyFont="1" applyFill="1" applyBorder="1"/>
    <xf numFmtId="0" fontId="30" fillId="2" borderId="8" xfId="0" applyFont="1" applyFill="1" applyBorder="1"/>
    <xf numFmtId="0" fontId="4" fillId="0" borderId="17" xfId="0" applyFont="1" applyBorder="1"/>
    <xf numFmtId="0" fontId="0" fillId="0" borderId="17" xfId="0" applyBorder="1"/>
    <xf numFmtId="0" fontId="6" fillId="5" borderId="0" xfId="0" applyFont="1" applyFill="1" applyBorder="1" applyAlignment="1">
      <alignment horizontal="center" vertical="center"/>
    </xf>
    <xf numFmtId="0" fontId="0" fillId="5" borderId="0" xfId="0" applyFill="1" applyBorder="1"/>
    <xf numFmtId="0" fontId="4" fillId="5" borderId="0" xfId="0" applyFont="1" applyFill="1" applyBorder="1"/>
    <xf numFmtId="0" fontId="7" fillId="5" borderId="0" xfId="0" applyFont="1" applyFill="1" applyBorder="1"/>
    <xf numFmtId="9" fontId="4" fillId="5" borderId="0" xfId="0" applyNumberFormat="1" applyFont="1" applyFill="1" applyBorder="1" applyAlignment="1">
      <alignment horizontal="center"/>
    </xf>
    <xf numFmtId="0" fontId="41" fillId="0" borderId="9" xfId="0" applyFont="1" applyBorder="1"/>
    <xf numFmtId="0" fontId="35" fillId="0" borderId="3" xfId="0" applyFont="1" applyFill="1" applyBorder="1" applyAlignment="1">
      <alignment horizontal="right"/>
    </xf>
    <xf numFmtId="0" fontId="0" fillId="0" borderId="3" xfId="0" applyFont="1" applyBorder="1" applyAlignment="1">
      <alignment horizontal="center" vertical="center" wrapText="1"/>
    </xf>
    <xf numFmtId="0" fontId="27" fillId="0" borderId="0" xfId="0" applyFont="1"/>
    <xf numFmtId="0" fontId="0" fillId="2" borderId="0" xfId="0" applyFill="1" applyAlignment="1">
      <alignment horizontal="center"/>
    </xf>
    <xf numFmtId="0" fontId="0" fillId="0" borderId="0" xfId="0" applyFill="1" applyAlignment="1">
      <alignment horizontal="center"/>
    </xf>
    <xf numFmtId="0" fontId="3" fillId="0" borderId="16" xfId="0" applyFont="1" applyBorder="1" applyAlignment="1">
      <alignment horizontal="center" vertical="center"/>
    </xf>
    <xf numFmtId="0" fontId="24" fillId="0" borderId="16" xfId="0" applyFont="1" applyBorder="1" applyAlignment="1">
      <alignment horizontal="center" vertical="center"/>
    </xf>
    <xf numFmtId="9" fontId="22" fillId="0" borderId="16" xfId="0" applyNumberFormat="1" applyFont="1" applyFill="1" applyBorder="1" applyAlignment="1">
      <alignment horizontal="center" vertical="center"/>
    </xf>
    <xf numFmtId="9" fontId="24" fillId="0" borderId="16" xfId="0" applyNumberFormat="1" applyFont="1" applyBorder="1" applyAlignment="1">
      <alignment horizontal="center" vertical="center"/>
    </xf>
    <xf numFmtId="0" fontId="0" fillId="0" borderId="1" xfId="0" applyFill="1" applyBorder="1"/>
    <xf numFmtId="0" fontId="0" fillId="0" borderId="11" xfId="0" applyBorder="1"/>
    <xf numFmtId="0" fontId="24" fillId="0" borderId="13" xfId="0" applyFont="1" applyBorder="1" applyAlignment="1">
      <alignment horizontal="center" vertical="center"/>
    </xf>
    <xf numFmtId="9" fontId="38" fillId="0" borderId="13" xfId="0" applyNumberFormat="1" applyFont="1" applyFill="1" applyBorder="1" applyAlignment="1">
      <alignment horizontal="center" vertical="center"/>
    </xf>
    <xf numFmtId="9" fontId="24" fillId="0" borderId="13" xfId="0" applyNumberFormat="1" applyFont="1" applyBorder="1" applyAlignment="1">
      <alignment horizontal="center" vertical="center"/>
    </xf>
    <xf numFmtId="0" fontId="0" fillId="0" borderId="4" xfId="0" applyFill="1" applyBorder="1"/>
    <xf numFmtId="0" fontId="0" fillId="0" borderId="5" xfId="0" applyBorder="1"/>
    <xf numFmtId="0" fontId="27" fillId="0" borderId="0" xfId="0" applyFont="1"/>
    <xf numFmtId="0" fontId="3" fillId="0" borderId="5" xfId="0" applyFont="1" applyFill="1" applyBorder="1" applyAlignment="1">
      <alignment horizontal="left" vertical="top" wrapText="1"/>
    </xf>
    <xf numFmtId="1" fontId="0" fillId="0" borderId="3" xfId="0" applyNumberFormat="1" applyBorder="1"/>
    <xf numFmtId="0" fontId="46" fillId="0" borderId="0" xfId="0" applyFont="1"/>
    <xf numFmtId="0" fontId="2" fillId="0" borderId="0" xfId="0" applyFont="1" applyAlignment="1">
      <alignment horizontal="left"/>
    </xf>
    <xf numFmtId="0" fontId="27" fillId="0" borderId="0" xfId="0" applyFont="1"/>
    <xf numFmtId="0" fontId="8" fillId="0" borderId="0" xfId="0" applyFont="1"/>
    <xf numFmtId="0" fontId="47" fillId="2" borderId="8" xfId="0" applyFont="1" applyFill="1" applyBorder="1"/>
    <xf numFmtId="0" fontId="47" fillId="0" borderId="8" xfId="0" applyFont="1" applyFill="1" applyBorder="1"/>
    <xf numFmtId="0" fontId="8" fillId="0" borderId="0" xfId="0" applyFont="1" applyAlignment="1">
      <alignment vertical="top"/>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5" fillId="0" borderId="11" xfId="0" applyFont="1" applyBorder="1" applyAlignment="1">
      <alignment horizontal="center" vertical="top"/>
    </xf>
    <xf numFmtId="0" fontId="4" fillId="0" borderId="10" xfId="0" applyFont="1" applyBorder="1" applyAlignment="1">
      <alignment horizontal="left" vertical="top" wrapText="1"/>
    </xf>
    <xf numFmtId="0" fontId="27" fillId="0" borderId="0" xfId="0" applyFont="1"/>
    <xf numFmtId="0" fontId="33" fillId="0" borderId="0" xfId="0" applyFont="1" applyAlignment="1">
      <alignment horizontal="left" wrapText="1"/>
    </xf>
    <xf numFmtId="0" fontId="34" fillId="0" borderId="0" xfId="0" applyFont="1" applyAlignment="1">
      <alignment horizontal="left" wrapText="1"/>
    </xf>
    <xf numFmtId="0" fontId="12" fillId="0" borderId="0" xfId="0" applyFont="1" applyAlignment="1">
      <alignment horizontal="left" vertical="top" wrapText="1"/>
    </xf>
    <xf numFmtId="0" fontId="11" fillId="0" borderId="0" xfId="0" applyFont="1" applyAlignment="1">
      <alignment horizontal="left" vertical="top" wrapText="1"/>
    </xf>
    <xf numFmtId="0" fontId="13" fillId="0" borderId="0" xfId="0" applyFont="1" applyAlignment="1">
      <alignment horizontal="left" vertical="center" wrapText="1"/>
    </xf>
    <xf numFmtId="0" fontId="5" fillId="0" borderId="0" xfId="0" applyFont="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38" Type="http://schemas.openxmlformats.org/officeDocument/2006/relationships/worksheet" Target="worksheets/sheet138.xml"/><Relationship Id="rId154" Type="http://schemas.openxmlformats.org/officeDocument/2006/relationships/worksheet" Target="worksheets/sheet154.xml"/><Relationship Id="rId159" Type="http://schemas.openxmlformats.org/officeDocument/2006/relationships/worksheet" Target="worksheets/sheet159.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144" Type="http://schemas.openxmlformats.org/officeDocument/2006/relationships/worksheet" Target="worksheets/sheet144.xml"/><Relationship Id="rId149" Type="http://schemas.openxmlformats.org/officeDocument/2006/relationships/worksheet" Target="worksheets/sheet14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60" Type="http://schemas.openxmlformats.org/officeDocument/2006/relationships/theme" Target="theme/theme1.xml"/><Relationship Id="rId165" Type="http://schemas.openxmlformats.org/officeDocument/2006/relationships/customXml" Target="../customXml/item2.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worksheet" Target="worksheets/sheet150.xml"/><Relationship Id="rId155" Type="http://schemas.openxmlformats.org/officeDocument/2006/relationships/worksheet" Target="worksheets/sheet15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61" Type="http://schemas.openxmlformats.org/officeDocument/2006/relationships/styles" Target="styles.xml"/><Relationship Id="rId16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30" Type="http://schemas.openxmlformats.org/officeDocument/2006/relationships/worksheet" Target="worksheets/sheet130.xml"/><Relationship Id="rId135" Type="http://schemas.openxmlformats.org/officeDocument/2006/relationships/worksheet" Target="worksheets/sheet135.xml"/><Relationship Id="rId143" Type="http://schemas.openxmlformats.org/officeDocument/2006/relationships/worksheet" Target="worksheets/sheet143.xml"/><Relationship Id="rId148" Type="http://schemas.openxmlformats.org/officeDocument/2006/relationships/worksheet" Target="worksheets/sheet148.xml"/><Relationship Id="rId151" Type="http://schemas.openxmlformats.org/officeDocument/2006/relationships/worksheet" Target="worksheets/sheet151.xml"/><Relationship Id="rId156" Type="http://schemas.openxmlformats.org/officeDocument/2006/relationships/worksheet" Target="worksheets/sheet156.xml"/><Relationship Id="rId16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sharedStrings" Target="sharedString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calcChain" Target="calcChain.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s>
</file>

<file path=xl/drawings/_rels/drawing128.xml.rels><?xml version="1.0" encoding="UTF-8" standalone="yes"?>
<Relationships xmlns="http://schemas.openxmlformats.org/package/2006/relationships"><Relationship Id="rId1" Type="http://schemas.openxmlformats.org/officeDocument/2006/relationships/image" Target="../media/image84.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11.vml.rels><?xml version="1.0" encoding="UTF-8" standalone="yes"?>
<Relationships xmlns="http://schemas.openxmlformats.org/package/2006/relationships"><Relationship Id="rId2" Type="http://schemas.openxmlformats.org/officeDocument/2006/relationships/image" Target="../media/image13.emf"/><Relationship Id="rId1" Type="http://schemas.openxmlformats.org/officeDocument/2006/relationships/image" Target="../media/image12.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4.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5.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6.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7.emf"/></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8.emf"/></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9.emf"/></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0.emf"/></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0.vml.rels><?xml version="1.0" encoding="UTF-8" standalone="yes"?>
<Relationships xmlns="http://schemas.openxmlformats.org/package/2006/relationships"><Relationship Id="rId1" Type="http://schemas.openxmlformats.org/officeDocument/2006/relationships/image" Target="../media/image22.emf"/></Relationships>
</file>

<file path=xl/drawings/_rels/vmlDrawing21.vml.rels><?xml version="1.0" encoding="UTF-8" standalone="yes"?>
<Relationships xmlns="http://schemas.openxmlformats.org/package/2006/relationships"><Relationship Id="rId1" Type="http://schemas.openxmlformats.org/officeDocument/2006/relationships/image" Target="../media/image23.emf"/></Relationships>
</file>

<file path=xl/drawings/_rels/vmlDrawing22.vml.rels><?xml version="1.0" encoding="UTF-8" standalone="yes"?>
<Relationships xmlns="http://schemas.openxmlformats.org/package/2006/relationships"><Relationship Id="rId1" Type="http://schemas.openxmlformats.org/officeDocument/2006/relationships/image" Target="../media/image24.emf"/></Relationships>
</file>

<file path=xl/drawings/_rels/vmlDrawing23.vml.rels><?xml version="1.0" encoding="UTF-8" standalone="yes"?>
<Relationships xmlns="http://schemas.openxmlformats.org/package/2006/relationships"><Relationship Id="rId1" Type="http://schemas.openxmlformats.org/officeDocument/2006/relationships/image" Target="../media/image25.emf"/></Relationships>
</file>

<file path=xl/drawings/_rels/vmlDrawing24.vml.rels><?xml version="1.0" encoding="UTF-8" standalone="yes"?>
<Relationships xmlns="http://schemas.openxmlformats.org/package/2006/relationships"><Relationship Id="rId1" Type="http://schemas.openxmlformats.org/officeDocument/2006/relationships/image" Target="../media/image26.emf"/></Relationships>
</file>

<file path=xl/drawings/_rels/vmlDrawing25.vml.rels><?xml version="1.0" encoding="UTF-8" standalone="yes"?>
<Relationships xmlns="http://schemas.openxmlformats.org/package/2006/relationships"><Relationship Id="rId1" Type="http://schemas.openxmlformats.org/officeDocument/2006/relationships/image" Target="../media/image27.emf"/></Relationships>
</file>

<file path=xl/drawings/_rels/vmlDrawing26.vml.rels><?xml version="1.0" encoding="UTF-8" standalone="yes"?>
<Relationships xmlns="http://schemas.openxmlformats.org/package/2006/relationships"><Relationship Id="rId1" Type="http://schemas.openxmlformats.org/officeDocument/2006/relationships/image" Target="../media/image28.emf"/></Relationships>
</file>

<file path=xl/drawings/_rels/vmlDrawing27.vml.rels><?xml version="1.0" encoding="UTF-8" standalone="yes"?>
<Relationships xmlns="http://schemas.openxmlformats.org/package/2006/relationships"><Relationship Id="rId1" Type="http://schemas.openxmlformats.org/officeDocument/2006/relationships/image" Target="../media/image29.emf"/></Relationships>
</file>

<file path=xl/drawings/_rels/vmlDrawing28.vml.rels><?xml version="1.0" encoding="UTF-8" standalone="yes"?>
<Relationships xmlns="http://schemas.openxmlformats.org/package/2006/relationships"><Relationship Id="rId1" Type="http://schemas.openxmlformats.org/officeDocument/2006/relationships/image" Target="../media/image30.emf"/></Relationships>
</file>

<file path=xl/drawings/_rels/vmlDrawing29.v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0.vml.rels><?xml version="1.0" encoding="UTF-8" standalone="yes"?>
<Relationships xmlns="http://schemas.openxmlformats.org/package/2006/relationships"><Relationship Id="rId1" Type="http://schemas.openxmlformats.org/officeDocument/2006/relationships/image" Target="../media/image32.emf"/></Relationships>
</file>

<file path=xl/drawings/_rels/vmlDrawing31.vml.rels><?xml version="1.0" encoding="UTF-8" standalone="yes"?>
<Relationships xmlns="http://schemas.openxmlformats.org/package/2006/relationships"><Relationship Id="rId1" Type="http://schemas.openxmlformats.org/officeDocument/2006/relationships/image" Target="../media/image33.emf"/></Relationships>
</file>

<file path=xl/drawings/_rels/vmlDrawing32.vml.rels><?xml version="1.0" encoding="UTF-8" standalone="yes"?>
<Relationships xmlns="http://schemas.openxmlformats.org/package/2006/relationships"><Relationship Id="rId1" Type="http://schemas.openxmlformats.org/officeDocument/2006/relationships/image" Target="../media/image34.emf"/></Relationships>
</file>

<file path=xl/drawings/_rels/vmlDrawing33.vml.rels><?xml version="1.0" encoding="UTF-8" standalone="yes"?>
<Relationships xmlns="http://schemas.openxmlformats.org/package/2006/relationships"><Relationship Id="rId1" Type="http://schemas.openxmlformats.org/officeDocument/2006/relationships/image" Target="../media/image35.emf"/></Relationships>
</file>

<file path=xl/drawings/_rels/vmlDrawing34.vml.rels><?xml version="1.0" encoding="UTF-8" standalone="yes"?>
<Relationships xmlns="http://schemas.openxmlformats.org/package/2006/relationships"><Relationship Id="rId1" Type="http://schemas.openxmlformats.org/officeDocument/2006/relationships/image" Target="../media/image36.emf"/></Relationships>
</file>

<file path=xl/drawings/_rels/vmlDrawing35.vml.rels><?xml version="1.0" encoding="UTF-8" standalone="yes"?>
<Relationships xmlns="http://schemas.openxmlformats.org/package/2006/relationships"><Relationship Id="rId1" Type="http://schemas.openxmlformats.org/officeDocument/2006/relationships/image" Target="../media/image37.emf"/></Relationships>
</file>

<file path=xl/drawings/_rels/vmlDrawing36.vml.rels><?xml version="1.0" encoding="UTF-8" standalone="yes"?>
<Relationships xmlns="http://schemas.openxmlformats.org/package/2006/relationships"><Relationship Id="rId1" Type="http://schemas.openxmlformats.org/officeDocument/2006/relationships/image" Target="../media/image38.emf"/></Relationships>
</file>

<file path=xl/drawings/_rels/vmlDrawing37.vml.rels><?xml version="1.0" encoding="UTF-8" standalone="yes"?>
<Relationships xmlns="http://schemas.openxmlformats.org/package/2006/relationships"><Relationship Id="rId1" Type="http://schemas.openxmlformats.org/officeDocument/2006/relationships/image" Target="../media/image39.emf"/></Relationships>
</file>

<file path=xl/drawings/_rels/vmlDrawing38.vml.rels><?xml version="1.0" encoding="UTF-8" standalone="yes"?>
<Relationships xmlns="http://schemas.openxmlformats.org/package/2006/relationships"><Relationship Id="rId1" Type="http://schemas.openxmlformats.org/officeDocument/2006/relationships/image" Target="../media/image40.emf"/></Relationships>
</file>

<file path=xl/drawings/_rels/vmlDrawing39.vml.rels><?xml version="1.0" encoding="UTF-8" standalone="yes"?>
<Relationships xmlns="http://schemas.openxmlformats.org/package/2006/relationships"><Relationship Id="rId1" Type="http://schemas.openxmlformats.org/officeDocument/2006/relationships/image" Target="../media/image4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0.vml.rels><?xml version="1.0" encoding="UTF-8" standalone="yes"?>
<Relationships xmlns="http://schemas.openxmlformats.org/package/2006/relationships"><Relationship Id="rId1" Type="http://schemas.openxmlformats.org/officeDocument/2006/relationships/image" Target="../media/image42.emf"/></Relationships>
</file>

<file path=xl/drawings/_rels/vmlDrawing41.vml.rels><?xml version="1.0" encoding="UTF-8" standalone="yes"?>
<Relationships xmlns="http://schemas.openxmlformats.org/package/2006/relationships"><Relationship Id="rId1" Type="http://schemas.openxmlformats.org/officeDocument/2006/relationships/image" Target="../media/image43.emf"/></Relationships>
</file>

<file path=xl/drawings/_rels/vmlDrawing42.vml.rels><?xml version="1.0" encoding="UTF-8" standalone="yes"?>
<Relationships xmlns="http://schemas.openxmlformats.org/package/2006/relationships"><Relationship Id="rId1" Type="http://schemas.openxmlformats.org/officeDocument/2006/relationships/image" Target="../media/image44.emf"/></Relationships>
</file>

<file path=xl/drawings/_rels/vmlDrawing43.vml.rels><?xml version="1.0" encoding="UTF-8" standalone="yes"?>
<Relationships xmlns="http://schemas.openxmlformats.org/package/2006/relationships"><Relationship Id="rId1" Type="http://schemas.openxmlformats.org/officeDocument/2006/relationships/image" Target="../media/image45.emf"/></Relationships>
</file>

<file path=xl/drawings/_rels/vmlDrawing44.vml.rels><?xml version="1.0" encoding="UTF-8" standalone="yes"?>
<Relationships xmlns="http://schemas.openxmlformats.org/package/2006/relationships"><Relationship Id="rId1" Type="http://schemas.openxmlformats.org/officeDocument/2006/relationships/image" Target="../media/image46.emf"/></Relationships>
</file>

<file path=xl/drawings/_rels/vmlDrawing45.vml.rels><?xml version="1.0" encoding="UTF-8" standalone="yes"?>
<Relationships xmlns="http://schemas.openxmlformats.org/package/2006/relationships"><Relationship Id="rId1" Type="http://schemas.openxmlformats.org/officeDocument/2006/relationships/image" Target="../media/image47.emf"/></Relationships>
</file>

<file path=xl/drawings/_rels/vmlDrawing46.vml.rels><?xml version="1.0" encoding="UTF-8" standalone="yes"?>
<Relationships xmlns="http://schemas.openxmlformats.org/package/2006/relationships"><Relationship Id="rId1" Type="http://schemas.openxmlformats.org/officeDocument/2006/relationships/image" Target="../media/image48.emf"/></Relationships>
</file>

<file path=xl/drawings/_rels/vmlDrawing47.vml.rels><?xml version="1.0" encoding="UTF-8" standalone="yes"?>
<Relationships xmlns="http://schemas.openxmlformats.org/package/2006/relationships"><Relationship Id="rId1" Type="http://schemas.openxmlformats.org/officeDocument/2006/relationships/image" Target="../media/image49.emf"/></Relationships>
</file>

<file path=xl/drawings/_rels/vmlDrawing48.vml.rels><?xml version="1.0" encoding="UTF-8" standalone="yes"?>
<Relationships xmlns="http://schemas.openxmlformats.org/package/2006/relationships"><Relationship Id="rId1" Type="http://schemas.openxmlformats.org/officeDocument/2006/relationships/image" Target="../media/image50.emf"/></Relationships>
</file>

<file path=xl/drawings/_rels/vmlDrawing49.vml.rels><?xml version="1.0" encoding="UTF-8" standalone="yes"?>
<Relationships xmlns="http://schemas.openxmlformats.org/package/2006/relationships"><Relationship Id="rId1" Type="http://schemas.openxmlformats.org/officeDocument/2006/relationships/image" Target="../media/image5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50.vml.rels><?xml version="1.0" encoding="UTF-8" standalone="yes"?>
<Relationships xmlns="http://schemas.openxmlformats.org/package/2006/relationships"><Relationship Id="rId1" Type="http://schemas.openxmlformats.org/officeDocument/2006/relationships/image" Target="../media/image52.emf"/></Relationships>
</file>

<file path=xl/drawings/_rels/vmlDrawing51.vml.rels><?xml version="1.0" encoding="UTF-8" standalone="yes"?>
<Relationships xmlns="http://schemas.openxmlformats.org/package/2006/relationships"><Relationship Id="rId1" Type="http://schemas.openxmlformats.org/officeDocument/2006/relationships/image" Target="../media/image53.emf"/></Relationships>
</file>

<file path=xl/drawings/_rels/vmlDrawing52.vml.rels><?xml version="1.0" encoding="UTF-8" standalone="yes"?>
<Relationships xmlns="http://schemas.openxmlformats.org/package/2006/relationships"><Relationship Id="rId1" Type="http://schemas.openxmlformats.org/officeDocument/2006/relationships/image" Target="../media/image54.emf"/></Relationships>
</file>

<file path=xl/drawings/_rels/vmlDrawing53.vml.rels><?xml version="1.0" encoding="UTF-8" standalone="yes"?>
<Relationships xmlns="http://schemas.openxmlformats.org/package/2006/relationships"><Relationship Id="rId1" Type="http://schemas.openxmlformats.org/officeDocument/2006/relationships/image" Target="../media/image55.emf"/></Relationships>
</file>

<file path=xl/drawings/_rels/vmlDrawing54.vml.rels><?xml version="1.0" encoding="UTF-8" standalone="yes"?>
<Relationships xmlns="http://schemas.openxmlformats.org/package/2006/relationships"><Relationship Id="rId1" Type="http://schemas.openxmlformats.org/officeDocument/2006/relationships/image" Target="../media/image56.emf"/></Relationships>
</file>

<file path=xl/drawings/_rels/vmlDrawing55.vml.rels><?xml version="1.0" encoding="UTF-8" standalone="yes"?>
<Relationships xmlns="http://schemas.openxmlformats.org/package/2006/relationships"><Relationship Id="rId1" Type="http://schemas.openxmlformats.org/officeDocument/2006/relationships/image" Target="../media/image57.emf"/></Relationships>
</file>

<file path=xl/drawings/_rels/vmlDrawing56.vml.rels><?xml version="1.0" encoding="UTF-8" standalone="yes"?>
<Relationships xmlns="http://schemas.openxmlformats.org/package/2006/relationships"><Relationship Id="rId1" Type="http://schemas.openxmlformats.org/officeDocument/2006/relationships/image" Target="../media/image58.emf"/></Relationships>
</file>

<file path=xl/drawings/_rels/vmlDrawing57.vml.rels><?xml version="1.0" encoding="UTF-8" standalone="yes"?>
<Relationships xmlns="http://schemas.openxmlformats.org/package/2006/relationships"><Relationship Id="rId1" Type="http://schemas.openxmlformats.org/officeDocument/2006/relationships/image" Target="../media/image59.emf"/></Relationships>
</file>

<file path=xl/drawings/_rels/vmlDrawing58.vml.rels><?xml version="1.0" encoding="UTF-8" standalone="yes"?>
<Relationships xmlns="http://schemas.openxmlformats.org/package/2006/relationships"><Relationship Id="rId1" Type="http://schemas.openxmlformats.org/officeDocument/2006/relationships/image" Target="../media/image60.emf"/></Relationships>
</file>

<file path=xl/drawings/_rels/vmlDrawing59.vml.rels><?xml version="1.0" encoding="UTF-8" standalone="yes"?>
<Relationships xmlns="http://schemas.openxmlformats.org/package/2006/relationships"><Relationship Id="rId1" Type="http://schemas.openxmlformats.org/officeDocument/2006/relationships/image" Target="../media/image61.emf"/></Relationships>
</file>

<file path=xl/drawings/_rels/vmlDrawing6.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_rels/vmlDrawing60.vml.rels><?xml version="1.0" encoding="UTF-8" standalone="yes"?>
<Relationships xmlns="http://schemas.openxmlformats.org/package/2006/relationships"><Relationship Id="rId1" Type="http://schemas.openxmlformats.org/officeDocument/2006/relationships/image" Target="../media/image62.emf"/></Relationships>
</file>

<file path=xl/drawings/_rels/vmlDrawing61.vml.rels><?xml version="1.0" encoding="UTF-8" standalone="yes"?>
<Relationships xmlns="http://schemas.openxmlformats.org/package/2006/relationships"><Relationship Id="rId1" Type="http://schemas.openxmlformats.org/officeDocument/2006/relationships/image" Target="../media/image63.emf"/></Relationships>
</file>

<file path=xl/drawings/_rels/vmlDrawing62.vml.rels><?xml version="1.0" encoding="UTF-8" standalone="yes"?>
<Relationships xmlns="http://schemas.openxmlformats.org/package/2006/relationships"><Relationship Id="rId1" Type="http://schemas.openxmlformats.org/officeDocument/2006/relationships/image" Target="../media/image64.emf"/></Relationships>
</file>

<file path=xl/drawings/_rels/vmlDrawing63.vml.rels><?xml version="1.0" encoding="UTF-8" standalone="yes"?>
<Relationships xmlns="http://schemas.openxmlformats.org/package/2006/relationships"><Relationship Id="rId1" Type="http://schemas.openxmlformats.org/officeDocument/2006/relationships/image" Target="../media/image65.emf"/></Relationships>
</file>

<file path=xl/drawings/_rels/vmlDrawing64.vml.rels><?xml version="1.0" encoding="UTF-8" standalone="yes"?>
<Relationships xmlns="http://schemas.openxmlformats.org/package/2006/relationships"><Relationship Id="rId1" Type="http://schemas.openxmlformats.org/officeDocument/2006/relationships/image" Target="../media/image66.emf"/></Relationships>
</file>

<file path=xl/drawings/_rels/vmlDrawing65.vml.rels><?xml version="1.0" encoding="UTF-8" standalone="yes"?>
<Relationships xmlns="http://schemas.openxmlformats.org/package/2006/relationships"><Relationship Id="rId1" Type="http://schemas.openxmlformats.org/officeDocument/2006/relationships/image" Target="../media/image67.emf"/></Relationships>
</file>

<file path=xl/drawings/_rels/vmlDrawing66.vml.rels><?xml version="1.0" encoding="UTF-8" standalone="yes"?>
<Relationships xmlns="http://schemas.openxmlformats.org/package/2006/relationships"><Relationship Id="rId1" Type="http://schemas.openxmlformats.org/officeDocument/2006/relationships/image" Target="../media/image68.emf"/></Relationships>
</file>

<file path=xl/drawings/_rels/vmlDrawing67.vml.rels><?xml version="1.0" encoding="UTF-8" standalone="yes"?>
<Relationships xmlns="http://schemas.openxmlformats.org/package/2006/relationships"><Relationship Id="rId1" Type="http://schemas.openxmlformats.org/officeDocument/2006/relationships/image" Target="../media/image69.emf"/></Relationships>
</file>

<file path=xl/drawings/_rels/vmlDrawing68.vml.rels><?xml version="1.0" encoding="UTF-8" standalone="yes"?>
<Relationships xmlns="http://schemas.openxmlformats.org/package/2006/relationships"><Relationship Id="rId1" Type="http://schemas.openxmlformats.org/officeDocument/2006/relationships/image" Target="../media/image70.emf"/></Relationships>
</file>

<file path=xl/drawings/_rels/vmlDrawing69.vml.rels><?xml version="1.0" encoding="UTF-8" standalone="yes"?>
<Relationships xmlns="http://schemas.openxmlformats.org/package/2006/relationships"><Relationship Id="rId1" Type="http://schemas.openxmlformats.org/officeDocument/2006/relationships/image" Target="../media/image71.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70.vml.rels><?xml version="1.0" encoding="UTF-8" standalone="yes"?>
<Relationships xmlns="http://schemas.openxmlformats.org/package/2006/relationships"><Relationship Id="rId1" Type="http://schemas.openxmlformats.org/officeDocument/2006/relationships/image" Target="../media/image72.emf"/></Relationships>
</file>

<file path=xl/drawings/_rels/vmlDrawing71.vml.rels><?xml version="1.0" encoding="UTF-8" standalone="yes"?>
<Relationships xmlns="http://schemas.openxmlformats.org/package/2006/relationships"><Relationship Id="rId1" Type="http://schemas.openxmlformats.org/officeDocument/2006/relationships/image" Target="../media/image73.emf"/></Relationships>
</file>

<file path=xl/drawings/_rels/vmlDrawing72.vml.rels><?xml version="1.0" encoding="UTF-8" standalone="yes"?>
<Relationships xmlns="http://schemas.openxmlformats.org/package/2006/relationships"><Relationship Id="rId1" Type="http://schemas.openxmlformats.org/officeDocument/2006/relationships/image" Target="../media/image74.emf"/></Relationships>
</file>

<file path=xl/drawings/_rels/vmlDrawing73.vml.rels><?xml version="1.0" encoding="UTF-8" standalone="yes"?>
<Relationships xmlns="http://schemas.openxmlformats.org/package/2006/relationships"><Relationship Id="rId1" Type="http://schemas.openxmlformats.org/officeDocument/2006/relationships/image" Target="../media/image75.emf"/></Relationships>
</file>

<file path=xl/drawings/_rels/vmlDrawing74.vml.rels><?xml version="1.0" encoding="UTF-8" standalone="yes"?>
<Relationships xmlns="http://schemas.openxmlformats.org/package/2006/relationships"><Relationship Id="rId1" Type="http://schemas.openxmlformats.org/officeDocument/2006/relationships/image" Target="../media/image76.emf"/></Relationships>
</file>

<file path=xl/drawings/_rels/vmlDrawing75.vml.rels><?xml version="1.0" encoding="UTF-8" standalone="yes"?>
<Relationships xmlns="http://schemas.openxmlformats.org/package/2006/relationships"><Relationship Id="rId1" Type="http://schemas.openxmlformats.org/officeDocument/2006/relationships/image" Target="../media/image77.emf"/></Relationships>
</file>

<file path=xl/drawings/_rels/vmlDrawing76.vml.rels><?xml version="1.0" encoding="UTF-8" standalone="yes"?>
<Relationships xmlns="http://schemas.openxmlformats.org/package/2006/relationships"><Relationship Id="rId1" Type="http://schemas.openxmlformats.org/officeDocument/2006/relationships/image" Target="../media/image78.emf"/></Relationships>
</file>

<file path=xl/drawings/_rels/vmlDrawing77.vml.rels><?xml version="1.0" encoding="UTF-8" standalone="yes"?>
<Relationships xmlns="http://schemas.openxmlformats.org/package/2006/relationships"><Relationship Id="rId1" Type="http://schemas.openxmlformats.org/officeDocument/2006/relationships/image" Target="../media/image79.emf"/></Relationships>
</file>

<file path=xl/drawings/_rels/vmlDrawing78.vml.rels><?xml version="1.0" encoding="UTF-8" standalone="yes"?>
<Relationships xmlns="http://schemas.openxmlformats.org/package/2006/relationships"><Relationship Id="rId1" Type="http://schemas.openxmlformats.org/officeDocument/2006/relationships/image" Target="../media/image80.emf"/></Relationships>
</file>

<file path=xl/drawings/_rels/vmlDrawing79.vml.rels><?xml version="1.0" encoding="UTF-8" standalone="yes"?>
<Relationships xmlns="http://schemas.openxmlformats.org/package/2006/relationships"><Relationship Id="rId1" Type="http://schemas.openxmlformats.org/officeDocument/2006/relationships/image" Target="../media/image81.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80.vml.rels><?xml version="1.0" encoding="UTF-8" standalone="yes"?>
<Relationships xmlns="http://schemas.openxmlformats.org/package/2006/relationships"><Relationship Id="rId1" Type="http://schemas.openxmlformats.org/officeDocument/2006/relationships/image" Target="../media/image82.emf"/></Relationships>
</file>

<file path=xl/drawings/_rels/vmlDrawing81.vml.rels><?xml version="1.0" encoding="UTF-8" standalone="yes"?>
<Relationships xmlns="http://schemas.openxmlformats.org/package/2006/relationships"><Relationship Id="rId1" Type="http://schemas.openxmlformats.org/officeDocument/2006/relationships/image" Target="../media/image83.emf"/></Relationships>
</file>

<file path=xl/drawings/_rels/vmlDrawing82.vml.rels><?xml version="1.0" encoding="UTF-8" standalone="yes"?>
<Relationships xmlns="http://schemas.openxmlformats.org/package/2006/relationships"><Relationship Id="rId1" Type="http://schemas.openxmlformats.org/officeDocument/2006/relationships/image" Target="../media/image85.emf"/></Relationships>
</file>

<file path=xl/drawings/_rels/vmlDrawing83.vml.rels><?xml version="1.0" encoding="UTF-8" standalone="yes"?>
<Relationships xmlns="http://schemas.openxmlformats.org/package/2006/relationships"><Relationship Id="rId1" Type="http://schemas.openxmlformats.org/officeDocument/2006/relationships/image" Target="../media/image86.emf"/></Relationships>
</file>

<file path=xl/drawings/_rels/vmlDrawing84.vml.rels><?xml version="1.0" encoding="UTF-8" standalone="yes"?>
<Relationships xmlns="http://schemas.openxmlformats.org/package/2006/relationships"><Relationship Id="rId1" Type="http://schemas.openxmlformats.org/officeDocument/2006/relationships/image" Target="../media/image87.emf"/></Relationships>
</file>

<file path=xl/drawings/_rels/vmlDrawing85.vml.rels><?xml version="1.0" encoding="UTF-8" standalone="yes"?>
<Relationships xmlns="http://schemas.openxmlformats.org/package/2006/relationships"><Relationship Id="rId1" Type="http://schemas.openxmlformats.org/officeDocument/2006/relationships/image" Target="../media/image88.emf"/></Relationships>
</file>

<file path=xl/drawings/_rels/vmlDrawing86.vml.rels><?xml version="1.0" encoding="UTF-8" standalone="yes"?>
<Relationships xmlns="http://schemas.openxmlformats.org/package/2006/relationships"><Relationship Id="rId1" Type="http://schemas.openxmlformats.org/officeDocument/2006/relationships/image" Target="../media/image89.emf"/></Relationships>
</file>

<file path=xl/drawings/_rels/vmlDrawing87.vml.rels><?xml version="1.0" encoding="UTF-8" standalone="yes"?>
<Relationships xmlns="http://schemas.openxmlformats.org/package/2006/relationships"><Relationship Id="rId1" Type="http://schemas.openxmlformats.org/officeDocument/2006/relationships/image" Target="../media/image90.emf"/></Relationships>
</file>

<file path=xl/drawings/_rels/vmlDrawing88.vml.rels><?xml version="1.0" encoding="UTF-8" standalone="yes"?>
<Relationships xmlns="http://schemas.openxmlformats.org/package/2006/relationships"><Relationship Id="rId1" Type="http://schemas.openxmlformats.org/officeDocument/2006/relationships/image" Target="../media/image91.emf"/></Relationships>
</file>

<file path=xl/drawings/_rels/vmlDrawing89.vml.rels><?xml version="1.0" encoding="UTF-8" standalone="yes"?>
<Relationships xmlns="http://schemas.openxmlformats.org/package/2006/relationships"><Relationship Id="rId1" Type="http://schemas.openxmlformats.org/officeDocument/2006/relationships/image" Target="../media/image92.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90.vml.rels><?xml version="1.0" encoding="UTF-8" standalone="yes"?>
<Relationships xmlns="http://schemas.openxmlformats.org/package/2006/relationships"><Relationship Id="rId1" Type="http://schemas.openxmlformats.org/officeDocument/2006/relationships/image" Target="../media/image93.emf"/></Relationships>
</file>

<file path=xl/drawings/_rels/vmlDrawing91.vml.rels><?xml version="1.0" encoding="UTF-8" standalone="yes"?>
<Relationships xmlns="http://schemas.openxmlformats.org/package/2006/relationships"><Relationship Id="rId1" Type="http://schemas.openxmlformats.org/officeDocument/2006/relationships/image" Target="../media/image94.emf"/></Relationships>
</file>

<file path=xl/drawings/drawing1.xml><?xml version="1.0" encoding="utf-8"?>
<xdr:wsDr xmlns:xdr="http://schemas.openxmlformats.org/drawingml/2006/spreadsheetDrawing" xmlns:a="http://schemas.openxmlformats.org/drawingml/2006/main">
  <xdr:twoCellAnchor>
    <xdr:from>
      <xdr:col>12</xdr:col>
      <xdr:colOff>114300</xdr:colOff>
      <xdr:row>31</xdr:row>
      <xdr:rowOff>38100</xdr:rowOff>
    </xdr:from>
    <xdr:to>
      <xdr:col>12</xdr:col>
      <xdr:colOff>523875</xdr:colOff>
      <xdr:row>32</xdr:row>
      <xdr:rowOff>28575</xdr:rowOff>
    </xdr:to>
    <xdr:sp macro="" textlink="">
      <xdr:nvSpPr>
        <xdr:cNvPr id="2" name="Up Arrow 1">
          <a:extLst>
            <a:ext uri="{FF2B5EF4-FFF2-40B4-BE49-F238E27FC236}">
              <a16:creationId xmlns:a16="http://schemas.microsoft.com/office/drawing/2014/main" id="{00000000-0008-0000-0000-000002000000}"/>
            </a:ext>
          </a:extLst>
        </xdr:cNvPr>
        <xdr:cNvSpPr/>
      </xdr:nvSpPr>
      <xdr:spPr>
        <a:xfrm>
          <a:off x="11172825" y="11287125"/>
          <a:ext cx="409575" cy="323850"/>
        </a:xfrm>
        <a:prstGeom prst="upArrow">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76200</xdr:colOff>
      <xdr:row>31</xdr:row>
      <xdr:rowOff>47625</xdr:rowOff>
    </xdr:from>
    <xdr:to>
      <xdr:col>8</xdr:col>
      <xdr:colOff>485775</xdr:colOff>
      <xdr:row>32</xdr:row>
      <xdr:rowOff>38100</xdr:rowOff>
    </xdr:to>
    <xdr:sp macro="" textlink="">
      <xdr:nvSpPr>
        <xdr:cNvPr id="4" name="Up Arrow 3">
          <a:extLst>
            <a:ext uri="{FF2B5EF4-FFF2-40B4-BE49-F238E27FC236}">
              <a16:creationId xmlns:a16="http://schemas.microsoft.com/office/drawing/2014/main" id="{00000000-0008-0000-0000-000004000000}"/>
            </a:ext>
          </a:extLst>
        </xdr:cNvPr>
        <xdr:cNvSpPr/>
      </xdr:nvSpPr>
      <xdr:spPr>
        <a:xfrm>
          <a:off x="8696325" y="11296650"/>
          <a:ext cx="409575" cy="323850"/>
        </a:xfrm>
        <a:prstGeom prst="upArrow">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23</xdr:col>
      <xdr:colOff>114300</xdr:colOff>
      <xdr:row>32</xdr:row>
      <xdr:rowOff>38100</xdr:rowOff>
    </xdr:from>
    <xdr:to>
      <xdr:col>23</xdr:col>
      <xdr:colOff>523875</xdr:colOff>
      <xdr:row>33</xdr:row>
      <xdr:rowOff>28575</xdr:rowOff>
    </xdr:to>
    <xdr:sp macro="" textlink="">
      <xdr:nvSpPr>
        <xdr:cNvPr id="5" name="Up Arrow 4">
          <a:extLst>
            <a:ext uri="{FF2B5EF4-FFF2-40B4-BE49-F238E27FC236}">
              <a16:creationId xmlns:a16="http://schemas.microsoft.com/office/drawing/2014/main" id="{00000000-0008-0000-0000-000005000000}"/>
            </a:ext>
          </a:extLst>
        </xdr:cNvPr>
        <xdr:cNvSpPr/>
      </xdr:nvSpPr>
      <xdr:spPr>
        <a:xfrm>
          <a:off x="14563725" y="11668125"/>
          <a:ext cx="409575" cy="323850"/>
        </a:xfrm>
        <a:prstGeom prst="upArrow">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76200</xdr:colOff>
      <xdr:row>32</xdr:row>
      <xdr:rowOff>47625</xdr:rowOff>
    </xdr:from>
    <xdr:to>
      <xdr:col>19</xdr:col>
      <xdr:colOff>485775</xdr:colOff>
      <xdr:row>33</xdr:row>
      <xdr:rowOff>38100</xdr:rowOff>
    </xdr:to>
    <xdr:sp macro="" textlink="">
      <xdr:nvSpPr>
        <xdr:cNvPr id="6" name="Up Arrow 5">
          <a:extLst>
            <a:ext uri="{FF2B5EF4-FFF2-40B4-BE49-F238E27FC236}">
              <a16:creationId xmlns:a16="http://schemas.microsoft.com/office/drawing/2014/main" id="{00000000-0008-0000-0000-000006000000}"/>
            </a:ext>
          </a:extLst>
        </xdr:cNvPr>
        <xdr:cNvSpPr/>
      </xdr:nvSpPr>
      <xdr:spPr>
        <a:xfrm>
          <a:off x="12087225" y="11677650"/>
          <a:ext cx="409575" cy="323850"/>
        </a:xfrm>
        <a:prstGeom prst="upArrow">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36</xdr:col>
      <xdr:colOff>114300</xdr:colOff>
      <xdr:row>32</xdr:row>
      <xdr:rowOff>38100</xdr:rowOff>
    </xdr:from>
    <xdr:to>
      <xdr:col>36</xdr:col>
      <xdr:colOff>523875</xdr:colOff>
      <xdr:row>33</xdr:row>
      <xdr:rowOff>28575</xdr:rowOff>
    </xdr:to>
    <xdr:sp macro="" textlink="">
      <xdr:nvSpPr>
        <xdr:cNvPr id="7" name="Up Arrow 6">
          <a:extLst>
            <a:ext uri="{FF2B5EF4-FFF2-40B4-BE49-F238E27FC236}">
              <a16:creationId xmlns:a16="http://schemas.microsoft.com/office/drawing/2014/main" id="{00000000-0008-0000-0000-000007000000}"/>
            </a:ext>
          </a:extLst>
        </xdr:cNvPr>
        <xdr:cNvSpPr/>
      </xdr:nvSpPr>
      <xdr:spPr>
        <a:xfrm>
          <a:off x="21710073" y="11173691"/>
          <a:ext cx="409575" cy="319520"/>
        </a:xfrm>
        <a:prstGeom prst="upArrow">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32</xdr:col>
      <xdr:colOff>76200</xdr:colOff>
      <xdr:row>32</xdr:row>
      <xdr:rowOff>47625</xdr:rowOff>
    </xdr:from>
    <xdr:to>
      <xdr:col>32</xdr:col>
      <xdr:colOff>485775</xdr:colOff>
      <xdr:row>33</xdr:row>
      <xdr:rowOff>38100</xdr:rowOff>
    </xdr:to>
    <xdr:sp macro="" textlink="">
      <xdr:nvSpPr>
        <xdr:cNvPr id="8" name="Up Arrow 7">
          <a:extLst>
            <a:ext uri="{FF2B5EF4-FFF2-40B4-BE49-F238E27FC236}">
              <a16:creationId xmlns:a16="http://schemas.microsoft.com/office/drawing/2014/main" id="{00000000-0008-0000-0000-000008000000}"/>
            </a:ext>
          </a:extLst>
        </xdr:cNvPr>
        <xdr:cNvSpPr/>
      </xdr:nvSpPr>
      <xdr:spPr>
        <a:xfrm>
          <a:off x="19247427" y="11183216"/>
          <a:ext cx="409575" cy="319520"/>
        </a:xfrm>
        <a:prstGeom prst="upArrow">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48</xdr:col>
      <xdr:colOff>0</xdr:colOff>
      <xdr:row>32</xdr:row>
      <xdr:rowOff>38100</xdr:rowOff>
    </xdr:from>
    <xdr:to>
      <xdr:col>48</xdr:col>
      <xdr:colOff>0</xdr:colOff>
      <xdr:row>33</xdr:row>
      <xdr:rowOff>28575</xdr:rowOff>
    </xdr:to>
    <xdr:sp macro="" textlink="">
      <xdr:nvSpPr>
        <xdr:cNvPr id="13" name="Up Arrow 12">
          <a:extLst>
            <a:ext uri="{FF2B5EF4-FFF2-40B4-BE49-F238E27FC236}">
              <a16:creationId xmlns:a16="http://schemas.microsoft.com/office/drawing/2014/main" id="{00000000-0008-0000-0000-00000D000000}"/>
            </a:ext>
          </a:extLst>
        </xdr:cNvPr>
        <xdr:cNvSpPr/>
      </xdr:nvSpPr>
      <xdr:spPr>
        <a:xfrm>
          <a:off x="34490891" y="11710555"/>
          <a:ext cx="409575" cy="319520"/>
        </a:xfrm>
        <a:prstGeom prst="upArrow">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45</xdr:col>
      <xdr:colOff>76200</xdr:colOff>
      <xdr:row>32</xdr:row>
      <xdr:rowOff>47625</xdr:rowOff>
    </xdr:from>
    <xdr:to>
      <xdr:col>45</xdr:col>
      <xdr:colOff>485775</xdr:colOff>
      <xdr:row>33</xdr:row>
      <xdr:rowOff>38100</xdr:rowOff>
    </xdr:to>
    <xdr:sp macro="" textlink="">
      <xdr:nvSpPr>
        <xdr:cNvPr id="14" name="Up Arrow 13">
          <a:extLst>
            <a:ext uri="{FF2B5EF4-FFF2-40B4-BE49-F238E27FC236}">
              <a16:creationId xmlns:a16="http://schemas.microsoft.com/office/drawing/2014/main" id="{00000000-0008-0000-0000-00000E000000}"/>
            </a:ext>
          </a:extLst>
        </xdr:cNvPr>
        <xdr:cNvSpPr/>
      </xdr:nvSpPr>
      <xdr:spPr>
        <a:xfrm>
          <a:off x="32028245" y="11720080"/>
          <a:ext cx="409575" cy="319520"/>
        </a:xfrm>
        <a:prstGeom prst="upArrow">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45</xdr:col>
      <xdr:colOff>2566147</xdr:colOff>
      <xdr:row>32</xdr:row>
      <xdr:rowOff>33617</xdr:rowOff>
    </xdr:from>
    <xdr:to>
      <xdr:col>47</xdr:col>
      <xdr:colOff>219075</xdr:colOff>
      <xdr:row>33</xdr:row>
      <xdr:rowOff>24092</xdr:rowOff>
    </xdr:to>
    <xdr:sp macro="" textlink="">
      <xdr:nvSpPr>
        <xdr:cNvPr id="17" name="Up Arrow 16">
          <a:extLst>
            <a:ext uri="{FF2B5EF4-FFF2-40B4-BE49-F238E27FC236}">
              <a16:creationId xmlns:a16="http://schemas.microsoft.com/office/drawing/2014/main" id="{00000000-0008-0000-0000-000011000000}"/>
            </a:ext>
          </a:extLst>
        </xdr:cNvPr>
        <xdr:cNvSpPr/>
      </xdr:nvSpPr>
      <xdr:spPr>
        <a:xfrm>
          <a:off x="46089794" y="12337676"/>
          <a:ext cx="409575" cy="326651"/>
        </a:xfrm>
        <a:prstGeom prst="upArrow">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59</xdr:col>
      <xdr:colOff>0</xdr:colOff>
      <xdr:row>32</xdr:row>
      <xdr:rowOff>38100</xdr:rowOff>
    </xdr:from>
    <xdr:to>
      <xdr:col>59</xdr:col>
      <xdr:colOff>0</xdr:colOff>
      <xdr:row>33</xdr:row>
      <xdr:rowOff>28575</xdr:rowOff>
    </xdr:to>
    <xdr:sp macro="" textlink="">
      <xdr:nvSpPr>
        <xdr:cNvPr id="11" name="Up Arrow 12">
          <a:extLst>
            <a:ext uri="{FF2B5EF4-FFF2-40B4-BE49-F238E27FC236}">
              <a16:creationId xmlns:a16="http://schemas.microsoft.com/office/drawing/2014/main" id="{00000000-0008-0000-0000-00000B000000}"/>
            </a:ext>
          </a:extLst>
        </xdr:cNvPr>
        <xdr:cNvSpPr/>
      </xdr:nvSpPr>
      <xdr:spPr>
        <a:xfrm>
          <a:off x="46655182" y="12247418"/>
          <a:ext cx="0" cy="319521"/>
        </a:xfrm>
        <a:prstGeom prst="upArrow">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56</xdr:col>
      <xdr:colOff>76200</xdr:colOff>
      <xdr:row>32</xdr:row>
      <xdr:rowOff>47625</xdr:rowOff>
    </xdr:from>
    <xdr:to>
      <xdr:col>56</xdr:col>
      <xdr:colOff>485775</xdr:colOff>
      <xdr:row>33</xdr:row>
      <xdr:rowOff>38100</xdr:rowOff>
    </xdr:to>
    <xdr:sp macro="" textlink="">
      <xdr:nvSpPr>
        <xdr:cNvPr id="12" name="Up Arrow 13">
          <a:extLst>
            <a:ext uri="{FF2B5EF4-FFF2-40B4-BE49-F238E27FC236}">
              <a16:creationId xmlns:a16="http://schemas.microsoft.com/office/drawing/2014/main" id="{00000000-0008-0000-0000-00000C000000}"/>
            </a:ext>
          </a:extLst>
        </xdr:cNvPr>
        <xdr:cNvSpPr/>
      </xdr:nvSpPr>
      <xdr:spPr>
        <a:xfrm>
          <a:off x="43735336" y="12256943"/>
          <a:ext cx="409575" cy="319521"/>
        </a:xfrm>
        <a:prstGeom prst="upArrow">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58</xdr:col>
      <xdr:colOff>1823358</xdr:colOff>
      <xdr:row>32</xdr:row>
      <xdr:rowOff>50935</xdr:rowOff>
    </xdr:from>
    <xdr:to>
      <xdr:col>58</xdr:col>
      <xdr:colOff>2245180</xdr:colOff>
      <xdr:row>33</xdr:row>
      <xdr:rowOff>54429</xdr:rowOff>
    </xdr:to>
    <xdr:sp macro="" textlink="">
      <xdr:nvSpPr>
        <xdr:cNvPr id="15" name="Up Arrow 16">
          <a:extLst>
            <a:ext uri="{FF2B5EF4-FFF2-40B4-BE49-F238E27FC236}">
              <a16:creationId xmlns:a16="http://schemas.microsoft.com/office/drawing/2014/main" id="{00000000-0008-0000-0000-00000F000000}"/>
            </a:ext>
          </a:extLst>
        </xdr:cNvPr>
        <xdr:cNvSpPr/>
      </xdr:nvSpPr>
      <xdr:spPr>
        <a:xfrm>
          <a:off x="59082215" y="13726114"/>
          <a:ext cx="421822" cy="343672"/>
        </a:xfrm>
        <a:prstGeom prst="upArrow">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70</xdr:col>
      <xdr:colOff>0</xdr:colOff>
      <xdr:row>32</xdr:row>
      <xdr:rowOff>38100</xdr:rowOff>
    </xdr:from>
    <xdr:to>
      <xdr:col>70</xdr:col>
      <xdr:colOff>0</xdr:colOff>
      <xdr:row>33</xdr:row>
      <xdr:rowOff>28575</xdr:rowOff>
    </xdr:to>
    <xdr:sp macro="" textlink="">
      <xdr:nvSpPr>
        <xdr:cNvPr id="16" name="Up Arrow 12">
          <a:extLst>
            <a:ext uri="{FF2B5EF4-FFF2-40B4-BE49-F238E27FC236}">
              <a16:creationId xmlns:a16="http://schemas.microsoft.com/office/drawing/2014/main" id="{00000000-0008-0000-0000-000010000000}"/>
            </a:ext>
          </a:extLst>
        </xdr:cNvPr>
        <xdr:cNvSpPr/>
      </xdr:nvSpPr>
      <xdr:spPr>
        <a:xfrm>
          <a:off x="59697938" y="13682663"/>
          <a:ext cx="0" cy="323850"/>
        </a:xfrm>
        <a:prstGeom prst="upArrow">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67</xdr:col>
      <xdr:colOff>76200</xdr:colOff>
      <xdr:row>32</xdr:row>
      <xdr:rowOff>47625</xdr:rowOff>
    </xdr:from>
    <xdr:to>
      <xdr:col>67</xdr:col>
      <xdr:colOff>485775</xdr:colOff>
      <xdr:row>33</xdr:row>
      <xdr:rowOff>38100</xdr:rowOff>
    </xdr:to>
    <xdr:sp macro="" textlink="">
      <xdr:nvSpPr>
        <xdr:cNvPr id="18" name="Up Arrow 13">
          <a:extLst>
            <a:ext uri="{FF2B5EF4-FFF2-40B4-BE49-F238E27FC236}">
              <a16:creationId xmlns:a16="http://schemas.microsoft.com/office/drawing/2014/main" id="{00000000-0008-0000-0000-000012000000}"/>
            </a:ext>
          </a:extLst>
        </xdr:cNvPr>
        <xdr:cNvSpPr/>
      </xdr:nvSpPr>
      <xdr:spPr>
        <a:xfrm>
          <a:off x="56273700" y="13692188"/>
          <a:ext cx="409575" cy="323850"/>
        </a:xfrm>
        <a:prstGeom prst="upArrow">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69</xdr:col>
      <xdr:colOff>1823358</xdr:colOff>
      <xdr:row>32</xdr:row>
      <xdr:rowOff>50935</xdr:rowOff>
    </xdr:from>
    <xdr:to>
      <xdr:col>69</xdr:col>
      <xdr:colOff>2245180</xdr:colOff>
      <xdr:row>33</xdr:row>
      <xdr:rowOff>54429</xdr:rowOff>
    </xdr:to>
    <xdr:sp macro="" textlink="">
      <xdr:nvSpPr>
        <xdr:cNvPr id="19" name="Up Arrow 16">
          <a:extLst>
            <a:ext uri="{FF2B5EF4-FFF2-40B4-BE49-F238E27FC236}">
              <a16:creationId xmlns:a16="http://schemas.microsoft.com/office/drawing/2014/main" id="{00000000-0008-0000-0000-000013000000}"/>
            </a:ext>
          </a:extLst>
        </xdr:cNvPr>
        <xdr:cNvSpPr/>
      </xdr:nvSpPr>
      <xdr:spPr>
        <a:xfrm>
          <a:off x="59259108" y="13695498"/>
          <a:ext cx="421822" cy="336869"/>
        </a:xfrm>
        <a:prstGeom prst="upArrow">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52</xdr:col>
      <xdr:colOff>2207158</xdr:colOff>
      <xdr:row>32</xdr:row>
      <xdr:rowOff>54750</xdr:rowOff>
    </xdr:from>
    <xdr:to>
      <xdr:col>52</xdr:col>
      <xdr:colOff>2616733</xdr:colOff>
      <xdr:row>33</xdr:row>
      <xdr:rowOff>4403</xdr:rowOff>
    </xdr:to>
    <xdr:sp macro="" textlink="">
      <xdr:nvSpPr>
        <xdr:cNvPr id="20" name="Up Arrow 13">
          <a:extLst>
            <a:ext uri="{FF2B5EF4-FFF2-40B4-BE49-F238E27FC236}">
              <a16:creationId xmlns:a16="http://schemas.microsoft.com/office/drawing/2014/main" id="{4E589C8C-525B-4E66-A75B-ADA8389BF838}"/>
            </a:ext>
          </a:extLst>
        </xdr:cNvPr>
        <xdr:cNvSpPr/>
      </xdr:nvSpPr>
      <xdr:spPr>
        <a:xfrm>
          <a:off x="73035058" y="19666725"/>
          <a:ext cx="409575" cy="330653"/>
        </a:xfrm>
        <a:prstGeom prst="upArrow">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11</xdr:col>
          <xdr:colOff>323850</xdr:colOff>
          <xdr:row>60</xdr:row>
          <xdr:rowOff>142875</xdr:rowOff>
        </xdr:to>
        <xdr:sp macro="" textlink="">
          <xdr:nvSpPr>
            <xdr:cNvPr id="303105" name="Object 1" hidden="1">
              <a:extLst>
                <a:ext uri="{63B3BB69-23CF-44E3-9099-C40C66FF867C}">
                  <a14:compatExt spid="_x0000_s303105"/>
                </a:ext>
                <a:ext uri="{FF2B5EF4-FFF2-40B4-BE49-F238E27FC236}">
                  <a16:creationId xmlns:a16="http://schemas.microsoft.com/office/drawing/2014/main" id="{00000000-0008-0000-0900-000001A004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0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12</xdr:col>
          <xdr:colOff>561975</xdr:colOff>
          <xdr:row>57</xdr:row>
          <xdr:rowOff>142875</xdr:rowOff>
        </xdr:to>
        <xdr:sp macro="" textlink="">
          <xdr:nvSpPr>
            <xdr:cNvPr id="749569" name="Object 1" hidden="1">
              <a:extLst>
                <a:ext uri="{63B3BB69-23CF-44E3-9099-C40C66FF867C}">
                  <a14:compatExt spid="_x0000_s749569"/>
                </a:ext>
                <a:ext uri="{FF2B5EF4-FFF2-40B4-BE49-F238E27FC236}">
                  <a16:creationId xmlns:a16="http://schemas.microsoft.com/office/drawing/2014/main" id="{00000000-0008-0000-6900-000001700B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0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11</xdr:col>
          <xdr:colOff>123825</xdr:colOff>
          <xdr:row>56</xdr:row>
          <xdr:rowOff>57150</xdr:rowOff>
        </xdr:to>
        <xdr:sp macro="" textlink="">
          <xdr:nvSpPr>
            <xdr:cNvPr id="465922" name="Object 2" hidden="1">
              <a:extLst>
                <a:ext uri="{63B3BB69-23CF-44E3-9099-C40C66FF867C}">
                  <a14:compatExt spid="_x0000_s465922"/>
                </a:ext>
                <a:ext uri="{FF2B5EF4-FFF2-40B4-BE49-F238E27FC236}">
                  <a16:creationId xmlns:a16="http://schemas.microsoft.com/office/drawing/2014/main" id="{00000000-0008-0000-6A00-0000021C07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0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10</xdr:col>
          <xdr:colOff>371475</xdr:colOff>
          <xdr:row>68</xdr:row>
          <xdr:rowOff>104775</xdr:rowOff>
        </xdr:to>
        <xdr:sp macro="" textlink="">
          <xdr:nvSpPr>
            <xdr:cNvPr id="407554" name="Object 2" hidden="1">
              <a:extLst>
                <a:ext uri="{63B3BB69-23CF-44E3-9099-C40C66FF867C}">
                  <a14:compatExt spid="_x0000_s407554"/>
                </a:ext>
                <a:ext uri="{FF2B5EF4-FFF2-40B4-BE49-F238E27FC236}">
                  <a16:creationId xmlns:a16="http://schemas.microsoft.com/office/drawing/2014/main" id="{00000000-0008-0000-6B00-0000023806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0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314325</xdr:colOff>
          <xdr:row>47</xdr:row>
          <xdr:rowOff>9525</xdr:rowOff>
        </xdr:from>
        <xdr:to>
          <xdr:col>12</xdr:col>
          <xdr:colOff>523875</xdr:colOff>
          <xdr:row>57</xdr:row>
          <xdr:rowOff>133350</xdr:rowOff>
        </xdr:to>
        <xdr:sp macro="" textlink="">
          <xdr:nvSpPr>
            <xdr:cNvPr id="223233" name="Object 1" hidden="1">
              <a:extLst>
                <a:ext uri="{63B3BB69-23CF-44E3-9099-C40C66FF867C}">
                  <a14:compatExt spid="_x0000_s223233"/>
                </a:ext>
                <a:ext uri="{FF2B5EF4-FFF2-40B4-BE49-F238E27FC236}">
                  <a16:creationId xmlns:a16="http://schemas.microsoft.com/office/drawing/2014/main" id="{00000000-0008-0000-6C00-000001680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04.xml><?xml version="1.0" encoding="utf-8"?>
<xdr:wsDr xmlns:xdr="http://schemas.openxmlformats.org/drawingml/2006/spreadsheetDrawing" xmlns:a="http://schemas.openxmlformats.org/drawingml/2006/main">
  <xdr:twoCellAnchor>
    <xdr:from>
      <xdr:col>0</xdr:col>
      <xdr:colOff>9525</xdr:colOff>
      <xdr:row>45</xdr:row>
      <xdr:rowOff>28576</xdr:rowOff>
    </xdr:from>
    <xdr:to>
      <xdr:col>9</xdr:col>
      <xdr:colOff>533400</xdr:colOff>
      <xdr:row>60</xdr:row>
      <xdr:rowOff>171451</xdr:rowOff>
    </xdr:to>
    <xdr:sp macro="" textlink="">
      <xdr:nvSpPr>
        <xdr:cNvPr id="3" name="TextBox 2">
          <a:extLst>
            <a:ext uri="{FF2B5EF4-FFF2-40B4-BE49-F238E27FC236}">
              <a16:creationId xmlns:a16="http://schemas.microsoft.com/office/drawing/2014/main" id="{00000000-0008-0000-6D00-000003000000}"/>
            </a:ext>
          </a:extLst>
        </xdr:cNvPr>
        <xdr:cNvSpPr txBox="1"/>
      </xdr:nvSpPr>
      <xdr:spPr>
        <a:xfrm>
          <a:off x="9525" y="8982076"/>
          <a:ext cx="5838825" cy="3219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9.2 Source Course – CM A201 – Construction Project Management I</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9.2</a:t>
          </a: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Assignment:  Project 3 / General Conditions of the Contract</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i="1">
              <a:effectLst/>
              <a:latin typeface="Times New Roman" panose="02020603050405020304" pitchFamily="18" charset="0"/>
              <a:ea typeface="Times New Roman" panose="02020603050405020304" pitchFamily="18" charset="0"/>
            </a:rPr>
            <a:t>Construction Project Management I</a:t>
          </a:r>
          <a:r>
            <a:rPr lang="en-US" sz="1100">
              <a:effectLst/>
              <a:latin typeface="Times New Roman" panose="02020603050405020304" pitchFamily="18" charset="0"/>
              <a:ea typeface="Times New Roman" panose="02020603050405020304" pitchFamily="18" charset="0"/>
            </a:rPr>
            <a:t> examines construction project management methods and processes.   Understanding the contractual and regulatory fundamentals that govern a construction project are essential to a student’s success in the construction industry.  </a:t>
          </a:r>
          <a:r>
            <a:rPr lang="en-US" sz="1100" i="1">
              <a:effectLst/>
              <a:latin typeface="Times New Roman" panose="02020603050405020304" pitchFamily="18" charset="0"/>
              <a:ea typeface="Times New Roman" panose="02020603050405020304" pitchFamily="18" charset="0"/>
            </a:rPr>
            <a:t>Project 3 – General Conditions of the Contract </a:t>
          </a:r>
          <a:r>
            <a:rPr lang="en-US" sz="1100">
              <a:effectLst/>
              <a:latin typeface="Times New Roman" panose="02020603050405020304" pitchFamily="18" charset="0"/>
              <a:ea typeface="Times New Roman" panose="02020603050405020304" pitchFamily="18" charset="0"/>
            </a:rPr>
            <a:t>covers in detail how a new project team member becomes familiar with the contractual framework of a specific construction project to which they have been assigned.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Students are directed to research the AIA A201 (document provided by instructor), and using the sample reference table, compile a comprehensive list of responsibilities by AIA A201 article in order to understand the fundamentals of contracts, codes, and regulations that govern a construction project.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This assignment is worth 50 points.</a:t>
          </a:r>
        </a:p>
        <a:p>
          <a:endParaRPr lang="en-US" sz="1100"/>
        </a:p>
      </xdr:txBody>
    </xdr:sp>
    <xdr:clientData/>
  </xdr:twoCellAnchor>
</xdr:wsDr>
</file>

<file path=xl/drawings/drawing10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14</xdr:col>
          <xdr:colOff>285750</xdr:colOff>
          <xdr:row>73</xdr:row>
          <xdr:rowOff>133350</xdr:rowOff>
        </xdr:to>
        <xdr:sp macro="" textlink="">
          <xdr:nvSpPr>
            <xdr:cNvPr id="39937" name="Object 1" hidden="1">
              <a:extLst>
                <a:ext uri="{63B3BB69-23CF-44E3-9099-C40C66FF867C}">
                  <a14:compatExt spid="_x0000_s39937"/>
                </a:ext>
                <a:ext uri="{FF2B5EF4-FFF2-40B4-BE49-F238E27FC236}">
                  <a16:creationId xmlns:a16="http://schemas.microsoft.com/office/drawing/2014/main" id="{00000000-0008-0000-6E00-0000019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0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10</xdr:col>
          <xdr:colOff>285750</xdr:colOff>
          <xdr:row>53</xdr:row>
          <xdr:rowOff>9525</xdr:rowOff>
        </xdr:to>
        <xdr:sp macro="" textlink="">
          <xdr:nvSpPr>
            <xdr:cNvPr id="750593" name="Object 1" hidden="1">
              <a:extLst>
                <a:ext uri="{63B3BB69-23CF-44E3-9099-C40C66FF867C}">
                  <a14:compatExt spid="_x0000_s750593"/>
                </a:ext>
                <a:ext uri="{FF2B5EF4-FFF2-40B4-BE49-F238E27FC236}">
                  <a16:creationId xmlns:a16="http://schemas.microsoft.com/office/drawing/2014/main" id="{00000000-0008-0000-6F00-000001740B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0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10</xdr:col>
          <xdr:colOff>285750</xdr:colOff>
          <xdr:row>59</xdr:row>
          <xdr:rowOff>114300</xdr:rowOff>
        </xdr:to>
        <xdr:sp macro="" textlink="">
          <xdr:nvSpPr>
            <xdr:cNvPr id="371714" name="Object 2" hidden="1">
              <a:extLst>
                <a:ext uri="{63B3BB69-23CF-44E3-9099-C40C66FF867C}">
                  <a14:compatExt spid="_x0000_s371714"/>
                </a:ext>
                <a:ext uri="{FF2B5EF4-FFF2-40B4-BE49-F238E27FC236}">
                  <a16:creationId xmlns:a16="http://schemas.microsoft.com/office/drawing/2014/main" id="{00000000-0008-0000-7100-000002AC05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08.xml><?xml version="1.0" encoding="utf-8"?>
<xdr:wsDr xmlns:xdr="http://schemas.openxmlformats.org/drawingml/2006/spreadsheetDrawing" xmlns:a="http://schemas.openxmlformats.org/drawingml/2006/main">
  <xdr:twoCellAnchor>
    <xdr:from>
      <xdr:col>0</xdr:col>
      <xdr:colOff>47625</xdr:colOff>
      <xdr:row>45</xdr:row>
      <xdr:rowOff>47625</xdr:rowOff>
    </xdr:from>
    <xdr:to>
      <xdr:col>8</xdr:col>
      <xdr:colOff>0</xdr:colOff>
      <xdr:row>59</xdr:row>
      <xdr:rowOff>180975</xdr:rowOff>
    </xdr:to>
    <xdr:sp macro="" textlink="">
      <xdr:nvSpPr>
        <xdr:cNvPr id="2" name="TextBox 1">
          <a:extLst>
            <a:ext uri="{FF2B5EF4-FFF2-40B4-BE49-F238E27FC236}">
              <a16:creationId xmlns:a16="http://schemas.microsoft.com/office/drawing/2014/main" id="{00000000-0008-0000-7200-000002000000}"/>
            </a:ext>
          </a:extLst>
        </xdr:cNvPr>
        <xdr:cNvSpPr txBox="1"/>
      </xdr:nvSpPr>
      <xdr:spPr>
        <a:xfrm>
          <a:off x="47625" y="8896350"/>
          <a:ext cx="4886325" cy="2800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10.1 Source Course – AET A102 – Methods of Building Construction</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10.1</a:t>
          </a: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Assignment: Final Exam</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i="1">
              <a:effectLst/>
              <a:latin typeface="Times New Roman" panose="02020603050405020304" pitchFamily="18" charset="0"/>
              <a:ea typeface="Times New Roman" panose="02020603050405020304" pitchFamily="18" charset="0"/>
            </a:rPr>
            <a:t>Methods of Building Construction</a:t>
          </a:r>
          <a:r>
            <a:rPr lang="en-US" sz="1100">
              <a:effectLst/>
              <a:latin typeface="Times New Roman" panose="02020603050405020304" pitchFamily="18" charset="0"/>
              <a:ea typeface="Times New Roman" panose="02020603050405020304" pitchFamily="18" charset="0"/>
            </a:rPr>
            <a:t> introduces basic knowledge of building materials, systems, and assemblies. The class focus is on current, commonly used methods and materials. The </a:t>
          </a:r>
          <a:r>
            <a:rPr lang="en-US" sz="1100" i="1">
              <a:effectLst/>
              <a:latin typeface="Times New Roman" panose="02020603050405020304" pitchFamily="18" charset="0"/>
              <a:ea typeface="Times New Roman" panose="02020603050405020304" pitchFamily="18" charset="0"/>
            </a:rPr>
            <a:t>Final Exam </a:t>
          </a:r>
          <a:r>
            <a:rPr lang="en-US" sz="1100">
              <a:effectLst/>
              <a:latin typeface="Times New Roman" panose="02020603050405020304" pitchFamily="18" charset="0"/>
              <a:ea typeface="Times New Roman" panose="02020603050405020304" pitchFamily="18" charset="0"/>
            </a:rPr>
            <a:t>is intended to demonstrate the students’ overall knowledge of the basic methods, materials and equipment required to complete a building construction project.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This exam is worth 150 points. </a:t>
          </a:r>
        </a:p>
        <a:p>
          <a:endParaRPr lang="en-US" sz="1100"/>
        </a:p>
      </xdr:txBody>
    </xdr:sp>
    <xdr:clientData/>
  </xdr:twoCellAnchor>
</xdr:wsDr>
</file>

<file path=xl/drawings/drawing109.xml><?xml version="1.0" encoding="utf-8"?>
<xdr:wsDr xmlns:xdr="http://schemas.openxmlformats.org/drawingml/2006/spreadsheetDrawing" xmlns:a="http://schemas.openxmlformats.org/drawingml/2006/main">
  <xdr:twoCellAnchor>
    <xdr:from>
      <xdr:col>0</xdr:col>
      <xdr:colOff>28575</xdr:colOff>
      <xdr:row>45</xdr:row>
      <xdr:rowOff>76200</xdr:rowOff>
    </xdr:from>
    <xdr:to>
      <xdr:col>9</xdr:col>
      <xdr:colOff>476250</xdr:colOff>
      <xdr:row>74</xdr:row>
      <xdr:rowOff>76200</xdr:rowOff>
    </xdr:to>
    <xdr:sp macro="" textlink="">
      <xdr:nvSpPr>
        <xdr:cNvPr id="2" name="TextBox 1">
          <a:extLst>
            <a:ext uri="{FF2B5EF4-FFF2-40B4-BE49-F238E27FC236}">
              <a16:creationId xmlns:a16="http://schemas.microsoft.com/office/drawing/2014/main" id="{00000000-0008-0000-7300-000002000000}"/>
            </a:ext>
          </a:extLst>
        </xdr:cNvPr>
        <xdr:cNvSpPr txBox="1"/>
      </xdr:nvSpPr>
      <xdr:spPr>
        <a:xfrm>
          <a:off x="28575" y="8924925"/>
          <a:ext cx="5991225" cy="552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10.1 Source Course – AET A102 – Methods of Building Construction</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10.1</a:t>
          </a: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solidFill>
                <a:srgbClr val="548DD4"/>
              </a:solidFill>
              <a:effectLst/>
              <a:latin typeface="Times New Roman" panose="02020603050405020304" pitchFamily="18" charset="0"/>
              <a:ea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Assignment: Group Case Study Building Analysis</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i="1">
              <a:effectLst/>
              <a:latin typeface="Times New Roman" panose="02020603050405020304" pitchFamily="18" charset="0"/>
              <a:ea typeface="Times New Roman" panose="02020603050405020304" pitchFamily="18" charset="0"/>
            </a:rPr>
            <a:t>Methods of Building Construction</a:t>
          </a:r>
          <a:r>
            <a:rPr lang="en-US" sz="1100">
              <a:effectLst/>
              <a:latin typeface="Times New Roman" panose="02020603050405020304" pitchFamily="18" charset="0"/>
              <a:ea typeface="Times New Roman" panose="02020603050405020304" pitchFamily="18" charset="0"/>
            </a:rPr>
            <a:t> introduces basic knowledge of building materials, systems, and assemblies. The class focus is on current, commonly used methods and materials. Research assignments are intended to supplement students’ understanding of the range of methods and materials available within the construction industry. The </a:t>
          </a:r>
          <a:r>
            <a:rPr lang="en-US" sz="1100" i="1">
              <a:effectLst/>
              <a:latin typeface="Times New Roman" panose="02020603050405020304" pitchFamily="18" charset="0"/>
              <a:ea typeface="Times New Roman" panose="02020603050405020304" pitchFamily="18" charset="0"/>
            </a:rPr>
            <a:t>Group Case Study Building Analysis</a:t>
          </a:r>
          <a:r>
            <a:rPr lang="en-US" sz="1100">
              <a:effectLst/>
              <a:latin typeface="Times New Roman" panose="02020603050405020304" pitchFamily="18" charset="0"/>
              <a:ea typeface="Times New Roman" panose="02020603050405020304" pitchFamily="18" charset="0"/>
            </a:rPr>
            <a:t> assignment is intended to familiarize students with the methods and materials of building construction through direct observation, research, and analysis. Students are assigned to teams and asked to select an existing structure in Anchorage, Alaska.  The team will write a research paper and present their findings to the class using presentation media (preferably Powerpoint).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This assignment is worth 500 points based on the following rubric: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b="1">
              <a:effectLst/>
              <a:latin typeface="Times New Roman" panose="02020603050405020304" pitchFamily="18" charset="0"/>
              <a:ea typeface="Times New Roman" panose="02020603050405020304" pitchFamily="18" charset="0"/>
            </a:rPr>
            <a:t>Grading Rubric</a:t>
          </a:r>
        </a:p>
        <a:p>
          <a:pPr marL="0" marR="0">
            <a:lnSpc>
              <a:spcPct val="115000"/>
            </a:lnSpc>
            <a:spcBef>
              <a:spcPts val="0"/>
            </a:spcBef>
            <a:spcAft>
              <a:spcPts val="0"/>
            </a:spcAft>
          </a:pP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b="1">
              <a:effectLst/>
              <a:latin typeface="Times New Roman" panose="02020603050405020304" pitchFamily="18" charset="0"/>
              <a:ea typeface="Times New Roman" panose="02020603050405020304" pitchFamily="18" charset="0"/>
            </a:rPr>
            <a:t>CRITERIA					                POINTS</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Final Written Report:				                    200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8 to 10 pages, typed, double spaced, Arial font, size 12 / one paper submitted per team</a:t>
          </a:r>
        </a:p>
        <a:p>
          <a:pPr marL="0" marR="0">
            <a:spcBef>
              <a:spcPts val="0"/>
            </a:spcBef>
            <a:spcAft>
              <a:spcPts val="0"/>
            </a:spcAft>
          </a:pP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Visual Documentation:				                    200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PowerPoint Slide Deck / minimum of 20 to 30 slides with images</a:t>
          </a:r>
        </a:p>
        <a:p>
          <a:pPr marL="0" marR="0">
            <a:spcBef>
              <a:spcPts val="0"/>
            </a:spcBef>
            <a:spcAft>
              <a:spcPts val="0"/>
            </a:spcAft>
          </a:pP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In-Class Presentation: 				                    100</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Oral Group Presentation         50 points</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Peer Review                            50 points</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gn="l">
            <a:spcBef>
              <a:spcPts val="0"/>
            </a:spcBef>
            <a:spcAft>
              <a:spcPts val="0"/>
            </a:spcAft>
          </a:pPr>
          <a:r>
            <a:rPr lang="en-US" sz="1050" b="1">
              <a:effectLst/>
              <a:latin typeface="Times New Roman" panose="02020603050405020304" pitchFamily="18" charset="0"/>
              <a:ea typeface="Times New Roman" panose="02020603050405020304" pitchFamily="18" charset="0"/>
              <a:cs typeface="Times New Roman" panose="02020603050405020304" pitchFamily="18" charset="0"/>
            </a:rPr>
            <a:t>TOTAL POINTS                                                                                                                                500 </a:t>
          </a:r>
        </a:p>
        <a:p>
          <a:pPr marL="0" marR="0" algn="ctr">
            <a:spcBef>
              <a:spcPts val="0"/>
            </a:spcBef>
            <a:spcAft>
              <a:spcPts val="0"/>
            </a:spcAft>
          </a:pPr>
          <a:r>
            <a:rPr lang="en-US" sz="1100">
              <a:effectLst/>
              <a:latin typeface="Times New Roman" panose="02020603050405020304" pitchFamily="18" charset="0"/>
              <a:ea typeface="Times New Roman" panose="02020603050405020304" pitchFamily="18" charset="0"/>
            </a:rPr>
            <a:t> </a:t>
          </a:r>
        </a:p>
        <a:p>
          <a:endParaRPr lang="en-US" sz="1100"/>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14</xdr:col>
          <xdr:colOff>247650</xdr:colOff>
          <xdr:row>54</xdr:row>
          <xdr:rowOff>133350</xdr:rowOff>
        </xdr:to>
        <xdr:sp macro="" textlink="">
          <xdr:nvSpPr>
            <xdr:cNvPr id="208897" name="Object 1" hidden="1">
              <a:extLst>
                <a:ext uri="{63B3BB69-23CF-44E3-9099-C40C66FF867C}">
                  <a14:compatExt spid="_x0000_s208897"/>
                </a:ext>
                <a:ext uri="{FF2B5EF4-FFF2-40B4-BE49-F238E27FC236}">
                  <a16:creationId xmlns:a16="http://schemas.microsoft.com/office/drawing/2014/main" id="{00000000-0008-0000-0A00-000001300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15</xdr:col>
          <xdr:colOff>400050</xdr:colOff>
          <xdr:row>58</xdr:row>
          <xdr:rowOff>133350</xdr:rowOff>
        </xdr:to>
        <xdr:sp macro="" textlink="">
          <xdr:nvSpPr>
            <xdr:cNvPr id="41985" name="Object 1" hidden="1">
              <a:extLst>
                <a:ext uri="{63B3BB69-23CF-44E3-9099-C40C66FF867C}">
                  <a14:compatExt spid="_x0000_s41985"/>
                </a:ext>
                <a:ext uri="{FF2B5EF4-FFF2-40B4-BE49-F238E27FC236}">
                  <a16:creationId xmlns:a16="http://schemas.microsoft.com/office/drawing/2014/main" id="{00000000-0008-0000-7400-000001A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10</xdr:col>
          <xdr:colOff>247650</xdr:colOff>
          <xdr:row>54</xdr:row>
          <xdr:rowOff>180975</xdr:rowOff>
        </xdr:to>
        <xdr:sp macro="" textlink="">
          <xdr:nvSpPr>
            <xdr:cNvPr id="751617" name="Object 1" hidden="1">
              <a:extLst>
                <a:ext uri="{63B3BB69-23CF-44E3-9099-C40C66FF867C}">
                  <a14:compatExt spid="_x0000_s751617"/>
                </a:ext>
                <a:ext uri="{FF2B5EF4-FFF2-40B4-BE49-F238E27FC236}">
                  <a16:creationId xmlns:a16="http://schemas.microsoft.com/office/drawing/2014/main" id="{00000000-0008-0000-7500-000001780B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10</xdr:col>
          <xdr:colOff>247650</xdr:colOff>
          <xdr:row>54</xdr:row>
          <xdr:rowOff>180975</xdr:rowOff>
        </xdr:to>
        <xdr:sp macro="" textlink="">
          <xdr:nvSpPr>
            <xdr:cNvPr id="467969" name="Object 1" hidden="1">
              <a:extLst>
                <a:ext uri="{63B3BB69-23CF-44E3-9099-C40C66FF867C}">
                  <a14:compatExt spid="_x0000_s467969"/>
                </a:ext>
                <a:ext uri="{FF2B5EF4-FFF2-40B4-BE49-F238E27FC236}">
                  <a16:creationId xmlns:a16="http://schemas.microsoft.com/office/drawing/2014/main" id="{00000000-0008-0000-7600-0000012407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10</xdr:col>
          <xdr:colOff>381000</xdr:colOff>
          <xdr:row>62</xdr:row>
          <xdr:rowOff>28575</xdr:rowOff>
        </xdr:to>
        <xdr:sp macro="" textlink="">
          <xdr:nvSpPr>
            <xdr:cNvPr id="408578" name="Object 2" hidden="1">
              <a:extLst>
                <a:ext uri="{63B3BB69-23CF-44E3-9099-C40C66FF867C}">
                  <a14:compatExt spid="_x0000_s408578"/>
                </a:ext>
                <a:ext uri="{FF2B5EF4-FFF2-40B4-BE49-F238E27FC236}">
                  <a16:creationId xmlns:a16="http://schemas.microsoft.com/office/drawing/2014/main" id="{00000000-0008-0000-7700-0000023C06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11</xdr:col>
          <xdr:colOff>133350</xdr:colOff>
          <xdr:row>52</xdr:row>
          <xdr:rowOff>161925</xdr:rowOff>
        </xdr:to>
        <xdr:sp macro="" textlink="">
          <xdr:nvSpPr>
            <xdr:cNvPr id="695297" name="Object 1" hidden="1">
              <a:extLst>
                <a:ext uri="{63B3BB69-23CF-44E3-9099-C40C66FF867C}">
                  <a14:compatExt spid="_x0000_s695297"/>
                </a:ext>
                <a:ext uri="{FF2B5EF4-FFF2-40B4-BE49-F238E27FC236}">
                  <a16:creationId xmlns:a16="http://schemas.microsoft.com/office/drawing/2014/main" id="{00000000-0008-0000-7800-0000019C0A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15.xml><?xml version="1.0" encoding="utf-8"?>
<xdr:wsDr xmlns:xdr="http://schemas.openxmlformats.org/drawingml/2006/spreadsheetDrawing" xmlns:a="http://schemas.openxmlformats.org/drawingml/2006/main">
  <xdr:twoCellAnchor>
    <xdr:from>
      <xdr:col>0</xdr:col>
      <xdr:colOff>57150</xdr:colOff>
      <xdr:row>45</xdr:row>
      <xdr:rowOff>85725</xdr:rowOff>
    </xdr:from>
    <xdr:to>
      <xdr:col>9</xdr:col>
      <xdr:colOff>600075</xdr:colOff>
      <xdr:row>59</xdr:row>
      <xdr:rowOff>76200</xdr:rowOff>
    </xdr:to>
    <xdr:sp macro="" textlink="">
      <xdr:nvSpPr>
        <xdr:cNvPr id="2" name="TextBox 1">
          <a:extLst>
            <a:ext uri="{FF2B5EF4-FFF2-40B4-BE49-F238E27FC236}">
              <a16:creationId xmlns:a16="http://schemas.microsoft.com/office/drawing/2014/main" id="{00000000-0008-0000-7900-000002000000}"/>
            </a:ext>
          </a:extLst>
        </xdr:cNvPr>
        <xdr:cNvSpPr txBox="1"/>
      </xdr:nvSpPr>
      <xdr:spPr>
        <a:xfrm>
          <a:off x="57150" y="9344025"/>
          <a:ext cx="6105525" cy="2657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10.2 Source Course – CM A163 – Building Construction Cost Estimating</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10.2</a:t>
          </a: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Assignment: Outhouse Cost Estimate</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The</a:t>
          </a:r>
          <a:r>
            <a:rPr lang="en-US" sz="1100" i="1">
              <a:effectLst/>
              <a:latin typeface="Times New Roman" panose="02020603050405020304" pitchFamily="18" charset="0"/>
              <a:ea typeface="Times New Roman" panose="02020603050405020304" pitchFamily="18" charset="0"/>
            </a:rPr>
            <a:t> Building Construction Cost Estimating</a:t>
          </a:r>
          <a:r>
            <a:rPr lang="en-US" sz="1100">
              <a:effectLst/>
              <a:latin typeface="Times New Roman" panose="02020603050405020304" pitchFamily="18" charset="0"/>
              <a:ea typeface="Times New Roman" panose="02020603050405020304" pitchFamily="18" charset="0"/>
            </a:rPr>
            <a:t> course focuses on the basics of developing a cost estimate for a structural construction project.  The </a:t>
          </a:r>
          <a:r>
            <a:rPr lang="en-US" sz="1100" i="1">
              <a:effectLst/>
              <a:latin typeface="Times New Roman" panose="02020603050405020304" pitchFamily="18" charset="0"/>
              <a:ea typeface="Times New Roman" panose="02020603050405020304" pitchFamily="18" charset="0"/>
            </a:rPr>
            <a:t>Outhouse Cost Estimate </a:t>
          </a:r>
          <a:r>
            <a:rPr lang="en-US" sz="1100">
              <a:effectLst/>
              <a:latin typeface="Times New Roman" panose="02020603050405020304" pitchFamily="18" charset="0"/>
              <a:ea typeface="Times New Roman" panose="02020603050405020304" pitchFamily="18" charset="0"/>
            </a:rPr>
            <a:t>assignment requires students to identify basic construction methods, equipment, and materials for the construction of a basic structure.  Students are asked to review the drawing and specifications, and then prepare a Quantity Sheet to identify the materials required to complete construction of this building.</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This assignment is graded on a Pass/Fail standard; Pass equals 100 points / Fail equals 0 points. </a:t>
          </a:r>
        </a:p>
        <a:p>
          <a:endParaRPr lang="en-US" sz="1100"/>
        </a:p>
      </xdr:txBody>
    </xdr:sp>
    <xdr:clientData/>
  </xdr:twoCellAnchor>
</xdr:wsDr>
</file>

<file path=xl/drawings/drawing1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123825</xdr:colOff>
          <xdr:row>58</xdr:row>
          <xdr:rowOff>114300</xdr:rowOff>
        </xdr:from>
        <xdr:to>
          <xdr:col>24</xdr:col>
          <xdr:colOff>304800</xdr:colOff>
          <xdr:row>78</xdr:row>
          <xdr:rowOff>180975</xdr:rowOff>
        </xdr:to>
        <xdr:sp macro="" textlink="">
          <xdr:nvSpPr>
            <xdr:cNvPr id="44033" name="Object 1" hidden="1">
              <a:extLst>
                <a:ext uri="{63B3BB69-23CF-44E3-9099-C40C66FF867C}">
                  <a14:compatExt spid="_x0000_s44033"/>
                </a:ext>
                <a:ext uri="{FF2B5EF4-FFF2-40B4-BE49-F238E27FC236}">
                  <a16:creationId xmlns:a16="http://schemas.microsoft.com/office/drawing/2014/main" id="{00000000-0008-0000-7A00-000001A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11</xdr:col>
          <xdr:colOff>514350</xdr:colOff>
          <xdr:row>51</xdr:row>
          <xdr:rowOff>0</xdr:rowOff>
        </xdr:to>
        <xdr:sp macro="" textlink="">
          <xdr:nvSpPr>
            <xdr:cNvPr id="752641" name="Object 1" hidden="1">
              <a:extLst>
                <a:ext uri="{63B3BB69-23CF-44E3-9099-C40C66FF867C}">
                  <a14:compatExt spid="_x0000_s752641"/>
                </a:ext>
                <a:ext uri="{FF2B5EF4-FFF2-40B4-BE49-F238E27FC236}">
                  <a16:creationId xmlns:a16="http://schemas.microsoft.com/office/drawing/2014/main" id="{00000000-0008-0000-7B00-0000017C0B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11</xdr:col>
          <xdr:colOff>28575</xdr:colOff>
          <xdr:row>63</xdr:row>
          <xdr:rowOff>66675</xdr:rowOff>
        </xdr:to>
        <xdr:sp macro="" textlink="">
          <xdr:nvSpPr>
            <xdr:cNvPr id="468994" name="Object 2" hidden="1">
              <a:extLst>
                <a:ext uri="{63B3BB69-23CF-44E3-9099-C40C66FF867C}">
                  <a14:compatExt spid="_x0000_s468994"/>
                </a:ext>
                <a:ext uri="{FF2B5EF4-FFF2-40B4-BE49-F238E27FC236}">
                  <a16:creationId xmlns:a16="http://schemas.microsoft.com/office/drawing/2014/main" id="{00000000-0008-0000-7C00-0000022807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11</xdr:col>
          <xdr:colOff>28575</xdr:colOff>
          <xdr:row>63</xdr:row>
          <xdr:rowOff>66675</xdr:rowOff>
        </xdr:to>
        <xdr:sp macro="" textlink="">
          <xdr:nvSpPr>
            <xdr:cNvPr id="377859" name="Object 3" hidden="1">
              <a:extLst>
                <a:ext uri="{63B3BB69-23CF-44E3-9099-C40C66FF867C}">
                  <a14:compatExt spid="_x0000_s377859"/>
                </a:ext>
                <a:ext uri="{FF2B5EF4-FFF2-40B4-BE49-F238E27FC236}">
                  <a16:creationId xmlns:a16="http://schemas.microsoft.com/office/drawing/2014/main" id="{00000000-0008-0000-7D00-000003C405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0</xdr:col>
      <xdr:colOff>19050</xdr:colOff>
      <xdr:row>46</xdr:row>
      <xdr:rowOff>95249</xdr:rowOff>
    </xdr:from>
    <xdr:to>
      <xdr:col>9</xdr:col>
      <xdr:colOff>504825</xdr:colOff>
      <xdr:row>76</xdr:row>
      <xdr:rowOff>28574</xdr:rowOff>
    </xdr:to>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19050" y="9134474"/>
          <a:ext cx="5791200" cy="5648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600"/>
            </a:spcBef>
            <a:spcAft>
              <a:spcPts val="0"/>
            </a:spcAft>
          </a:pPr>
          <a:r>
            <a:rPr lang="en-US" sz="1100">
              <a:effectLst/>
              <a:latin typeface="Times New Roman" panose="02020603050405020304" pitchFamily="18" charset="0"/>
              <a:ea typeface="Times New Roman" panose="02020603050405020304" pitchFamily="18" charset="0"/>
            </a:rPr>
            <a:t>1.2 Source Course – CM A201 – Construction Project Management I</a:t>
          </a:r>
        </a:p>
        <a:p>
          <a:pPr marL="0" marR="0">
            <a:spcBef>
              <a:spcPts val="60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1.2</a:t>
          </a:r>
          <a:r>
            <a:rPr lang="en-US" sz="1100">
              <a:effectLst/>
              <a:latin typeface="Times New Roman" panose="02020603050405020304" pitchFamily="18" charset="0"/>
              <a:ea typeface="Times New Roman" panose="02020603050405020304" pitchFamily="18" charset="0"/>
            </a:rPr>
            <a:t> – </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Assignment: Project 7 / Project Engineers Guest Panel Reflection Papers</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i="1">
              <a:effectLst/>
              <a:latin typeface="Times New Roman" panose="02020603050405020304" pitchFamily="18" charset="0"/>
              <a:ea typeface="Times New Roman" panose="02020603050405020304" pitchFamily="18" charset="0"/>
            </a:rPr>
            <a:t>Construction Project Management I</a:t>
          </a:r>
          <a:r>
            <a:rPr lang="en-US" sz="1100">
              <a:effectLst/>
              <a:latin typeface="Times New Roman" panose="02020603050405020304" pitchFamily="18" charset="0"/>
              <a:ea typeface="Times New Roman" panose="02020603050405020304" pitchFamily="18" charset="0"/>
            </a:rPr>
            <a:t> examines construction project management methods and processes. </a:t>
          </a:r>
          <a:r>
            <a:rPr lang="en-US" sz="1100" i="1">
              <a:effectLst/>
              <a:latin typeface="Times New Roman" panose="02020603050405020304" pitchFamily="18" charset="0"/>
              <a:ea typeface="Times New Roman" panose="02020603050405020304" pitchFamily="18" charset="0"/>
            </a:rPr>
            <a:t>Project 7</a:t>
          </a:r>
          <a:r>
            <a:rPr lang="en-US" sz="1100">
              <a:effectLst/>
              <a:latin typeface="Times New Roman" panose="02020603050405020304" pitchFamily="18" charset="0"/>
              <a:ea typeface="Times New Roman" panose="02020603050405020304" pitchFamily="18" charset="0"/>
            </a:rPr>
            <a:t> focuses on effective communication, both orally and in written form. Students are asked to prepare at least four (4) questions to ask participants of a Project Engineers Panel. The questions must be submitted to the instructor in advance of the panel discussion.  Students are encouraged to actively participate in the panel discussion, as well as take appropriate notes.  This assignment provides an opportunity for students to practice active communication skills.  Following the panel discussion, students will summarize the information presented during the panel discussion in a reflections paper.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This assignment is worth 25 points based on the following rubric:</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b="1">
              <a:effectLst/>
              <a:latin typeface="Times New Roman" panose="02020603050405020304" pitchFamily="18" charset="0"/>
              <a:ea typeface="Times New Roman" panose="02020603050405020304" pitchFamily="18" charset="0"/>
            </a:rPr>
            <a:t>Grading Rubric</a:t>
          </a:r>
        </a:p>
        <a:p>
          <a:pPr marL="0" marR="0">
            <a:lnSpc>
              <a:spcPct val="115000"/>
            </a:lnSpc>
            <a:spcBef>
              <a:spcPts val="0"/>
            </a:spcBef>
            <a:spcAft>
              <a:spcPts val="0"/>
            </a:spcAft>
          </a:pP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b="1">
              <a:effectLst/>
              <a:latin typeface="Times New Roman" panose="02020603050405020304" pitchFamily="18" charset="0"/>
              <a:ea typeface="Times New Roman" panose="02020603050405020304" pitchFamily="18" charset="0"/>
            </a:rPr>
            <a:t>CRITERIA                                                                                                            POINTS</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Written Communication –                                                                                            20</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Meet questions submission deadline                                     2.5 points</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Submit at least four (4) questions                                          2.5 points</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least one paragraph per panelist in reflections paper        10 points</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Use of proper spelling, grammar and punctuation                   5 points</a:t>
          </a:r>
        </a:p>
        <a:p>
          <a:pPr marL="0" marR="0">
            <a:spcBef>
              <a:spcPts val="0"/>
            </a:spcBef>
            <a:spcAft>
              <a:spcPts val="0"/>
            </a:spcAft>
          </a:pP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Oral Communication – Participation in discussion                                                       5</a:t>
          </a:r>
        </a:p>
        <a:p>
          <a:pPr marL="0" marR="0" algn="ctr">
            <a:spcBef>
              <a:spcPts val="0"/>
            </a:spcBef>
            <a:spcAft>
              <a:spcPts val="0"/>
            </a:spcAft>
          </a:pPr>
          <a:r>
            <a:rPr lang="en-US" sz="1050">
              <a:solidFill>
                <a:srgbClr val="558ED5"/>
              </a:solidFill>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lgn="l">
            <a:spcBef>
              <a:spcPts val="0"/>
            </a:spcBef>
            <a:spcAft>
              <a:spcPts val="0"/>
            </a:spcAft>
          </a:pPr>
          <a:r>
            <a:rPr lang="en-US" sz="1100" b="1">
              <a:solidFill>
                <a:sysClr val="windowText" lastClr="000000"/>
              </a:solidFill>
              <a:effectLst/>
              <a:latin typeface="Times New Roman" panose="02020603050405020304" pitchFamily="18" charset="0"/>
              <a:ea typeface="Times New Roman" panose="02020603050405020304" pitchFamily="18" charset="0"/>
            </a:rPr>
            <a:t>TOTAL POINTS				   25 </a:t>
          </a:r>
        </a:p>
        <a:p>
          <a:endParaRPr lang="en-US" sz="1100"/>
        </a:p>
      </xdr:txBody>
    </xdr:sp>
    <xdr:clientData/>
  </xdr:twoCellAnchor>
</xdr:wsDr>
</file>

<file path=xl/drawings/drawing1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10</xdr:col>
          <xdr:colOff>276225</xdr:colOff>
          <xdr:row>62</xdr:row>
          <xdr:rowOff>57150</xdr:rowOff>
        </xdr:to>
        <xdr:sp macro="" textlink="">
          <xdr:nvSpPr>
            <xdr:cNvPr id="666625" name="Object 1" hidden="1">
              <a:extLst>
                <a:ext uri="{63B3BB69-23CF-44E3-9099-C40C66FF867C}">
                  <a14:compatExt spid="_x0000_s666625"/>
                </a:ext>
                <a:ext uri="{FF2B5EF4-FFF2-40B4-BE49-F238E27FC236}">
                  <a16:creationId xmlns:a16="http://schemas.microsoft.com/office/drawing/2014/main" id="{00000000-0008-0000-7E00-0000012C0A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21.xml><?xml version="1.0" encoding="utf-8"?>
<xdr:wsDr xmlns:xdr="http://schemas.openxmlformats.org/drawingml/2006/spreadsheetDrawing" xmlns:a="http://schemas.openxmlformats.org/drawingml/2006/main">
  <xdr:twoCellAnchor>
    <xdr:from>
      <xdr:col>0</xdr:col>
      <xdr:colOff>9525</xdr:colOff>
      <xdr:row>46</xdr:row>
      <xdr:rowOff>57150</xdr:rowOff>
    </xdr:from>
    <xdr:to>
      <xdr:col>9</xdr:col>
      <xdr:colOff>581025</xdr:colOff>
      <xdr:row>58</xdr:row>
      <xdr:rowOff>47625</xdr:rowOff>
    </xdr:to>
    <xdr:sp macro="" textlink="">
      <xdr:nvSpPr>
        <xdr:cNvPr id="4" name="TextBox 3">
          <a:extLst>
            <a:ext uri="{FF2B5EF4-FFF2-40B4-BE49-F238E27FC236}">
              <a16:creationId xmlns:a16="http://schemas.microsoft.com/office/drawing/2014/main" id="{00000000-0008-0000-7F00-000004000000}"/>
            </a:ext>
          </a:extLst>
        </xdr:cNvPr>
        <xdr:cNvSpPr txBox="1"/>
      </xdr:nvSpPr>
      <xdr:spPr>
        <a:xfrm>
          <a:off x="9525" y="9096375"/>
          <a:ext cx="5981700" cy="2276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11.1 Source Course – CM A201 – Construction Project Management I</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11.1</a:t>
          </a: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Assignment:  Quiz 3</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i="1">
              <a:effectLst/>
              <a:latin typeface="Times New Roman" panose="02020603050405020304" pitchFamily="18" charset="0"/>
              <a:ea typeface="Times New Roman" panose="02020603050405020304" pitchFamily="18" charset="0"/>
            </a:rPr>
            <a:t>Construction Project Management I</a:t>
          </a:r>
          <a:r>
            <a:rPr lang="en-US" sz="1100">
              <a:effectLst/>
              <a:latin typeface="Times New Roman" panose="02020603050405020304" pitchFamily="18" charset="0"/>
              <a:ea typeface="Times New Roman" panose="02020603050405020304" pitchFamily="18" charset="0"/>
            </a:rPr>
            <a:t> examines construction project management methods and processes.   Students are introduced to the potential safety hazards in a construction worksite.  The students understanding of the safety hazards on a construction site and standard prevention measures are assessed in </a:t>
          </a:r>
          <a:r>
            <a:rPr lang="en-US" sz="1100" i="1">
              <a:effectLst/>
              <a:latin typeface="Times New Roman" panose="02020603050405020304" pitchFamily="18" charset="0"/>
              <a:ea typeface="Times New Roman" panose="02020603050405020304" pitchFamily="18" charset="0"/>
            </a:rPr>
            <a:t>Quiz 3</a:t>
          </a:r>
          <a:r>
            <a:rPr lang="en-US" sz="1100">
              <a:effectLst/>
              <a:latin typeface="Times New Roman" panose="02020603050405020304" pitchFamily="18" charset="0"/>
              <a:ea typeface="Times New Roman" panose="02020603050405020304" pitchFamily="18" charset="0"/>
            </a:rPr>
            <a:t>.  This quiz includes 10 essay style questions.</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The assignment is worth 25 points.   </a:t>
          </a:r>
        </a:p>
        <a:p>
          <a:endParaRPr lang="en-US" sz="1100"/>
        </a:p>
      </xdr:txBody>
    </xdr:sp>
    <xdr:clientData/>
  </xdr:twoCellAnchor>
</xdr:wsDr>
</file>

<file path=xl/drawings/drawing1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13</xdr:col>
          <xdr:colOff>209550</xdr:colOff>
          <xdr:row>70</xdr:row>
          <xdr:rowOff>47625</xdr:rowOff>
        </xdr:to>
        <xdr:sp macro="" textlink="">
          <xdr:nvSpPr>
            <xdr:cNvPr id="46081" name="Object 1" hidden="1">
              <a:extLst>
                <a:ext uri="{63B3BB69-23CF-44E3-9099-C40C66FF867C}">
                  <a14:compatExt spid="_x0000_s46081"/>
                </a:ext>
                <a:ext uri="{FF2B5EF4-FFF2-40B4-BE49-F238E27FC236}">
                  <a16:creationId xmlns:a16="http://schemas.microsoft.com/office/drawing/2014/main" id="{00000000-0008-0000-8000-000001B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10</xdr:col>
          <xdr:colOff>228600</xdr:colOff>
          <xdr:row>61</xdr:row>
          <xdr:rowOff>76200</xdr:rowOff>
        </xdr:to>
        <xdr:sp macro="" textlink="">
          <xdr:nvSpPr>
            <xdr:cNvPr id="753665" name="Object 1" hidden="1">
              <a:extLst>
                <a:ext uri="{63B3BB69-23CF-44E3-9099-C40C66FF867C}">
                  <a14:compatExt spid="_x0000_s753665"/>
                </a:ext>
                <a:ext uri="{FF2B5EF4-FFF2-40B4-BE49-F238E27FC236}">
                  <a16:creationId xmlns:a16="http://schemas.microsoft.com/office/drawing/2014/main" id="{00000000-0008-0000-8100-000001800B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10</xdr:col>
          <xdr:colOff>228600</xdr:colOff>
          <xdr:row>61</xdr:row>
          <xdr:rowOff>66675</xdr:rowOff>
        </xdr:to>
        <xdr:sp macro="" textlink="">
          <xdr:nvSpPr>
            <xdr:cNvPr id="703489" name="Object 1" hidden="1">
              <a:extLst>
                <a:ext uri="{63B3BB69-23CF-44E3-9099-C40C66FF867C}">
                  <a14:compatExt spid="_x0000_s703489"/>
                </a:ext>
                <a:ext uri="{FF2B5EF4-FFF2-40B4-BE49-F238E27FC236}">
                  <a16:creationId xmlns:a16="http://schemas.microsoft.com/office/drawing/2014/main" id="{00000000-0008-0000-8200-000001BC0A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11</xdr:col>
          <xdr:colOff>200025</xdr:colOff>
          <xdr:row>43</xdr:row>
          <xdr:rowOff>133350</xdr:rowOff>
        </xdr:to>
        <xdr:sp macro="" textlink="">
          <xdr:nvSpPr>
            <xdr:cNvPr id="704515" name="Object 3" hidden="1">
              <a:extLst>
                <a:ext uri="{63B3BB69-23CF-44E3-9099-C40C66FF867C}">
                  <a14:compatExt spid="_x0000_s704515"/>
                </a:ext>
                <a:ext uri="{FF2B5EF4-FFF2-40B4-BE49-F238E27FC236}">
                  <a16:creationId xmlns:a16="http://schemas.microsoft.com/office/drawing/2014/main" id="{00000000-0008-0000-8300-000003C00A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26.xml><?xml version="1.0" encoding="utf-8"?>
<xdr:wsDr xmlns:xdr="http://schemas.openxmlformats.org/drawingml/2006/spreadsheetDrawing" xmlns:a="http://schemas.openxmlformats.org/drawingml/2006/main">
  <xdr:twoCellAnchor>
    <xdr:from>
      <xdr:col>0</xdr:col>
      <xdr:colOff>47625</xdr:colOff>
      <xdr:row>39</xdr:row>
      <xdr:rowOff>104775</xdr:rowOff>
    </xdr:from>
    <xdr:to>
      <xdr:col>9</xdr:col>
      <xdr:colOff>495300</xdr:colOff>
      <xdr:row>59</xdr:row>
      <xdr:rowOff>28575</xdr:rowOff>
    </xdr:to>
    <xdr:sp macro="" textlink="">
      <xdr:nvSpPr>
        <xdr:cNvPr id="2" name="TextBox 1">
          <a:extLst>
            <a:ext uri="{FF2B5EF4-FFF2-40B4-BE49-F238E27FC236}">
              <a16:creationId xmlns:a16="http://schemas.microsoft.com/office/drawing/2014/main" id="{00000000-0008-0000-8400-000002000000}"/>
            </a:ext>
          </a:extLst>
        </xdr:cNvPr>
        <xdr:cNvSpPr txBox="1"/>
      </xdr:nvSpPr>
      <xdr:spPr>
        <a:xfrm>
          <a:off x="47625" y="7810500"/>
          <a:ext cx="6162675" cy="3733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11.2 Source Course –OSH A405 (effective Spring 2018) – Construction Industry Safety Management</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11.2</a:t>
          </a: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Assignment:  OSHA 30-hour Construction Safety and Health Training Course</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b="0">
              <a:effectLst/>
              <a:latin typeface="Times New Roman" panose="02020603050405020304" pitchFamily="18" charset="0"/>
              <a:ea typeface="Times New Roman" panose="02020603050405020304" pitchFamily="18" charset="0"/>
            </a:rPr>
            <a:t>OSH A405 </a:t>
          </a:r>
          <a:r>
            <a:rPr lang="en-US" sz="1100" b="0" i="1">
              <a:effectLst/>
              <a:latin typeface="Times New Roman" panose="02020603050405020304" pitchFamily="18" charset="0"/>
              <a:ea typeface="Times New Roman" panose="02020603050405020304" pitchFamily="18" charset="0"/>
            </a:rPr>
            <a:t>Construction Industry Safety Management </a:t>
          </a:r>
          <a:r>
            <a:rPr lang="en-US" sz="1100" b="0" i="0">
              <a:effectLst/>
              <a:latin typeface="Times New Roman" panose="02020603050405020304" pitchFamily="18" charset="0"/>
              <a:ea typeface="Times New Roman" panose="02020603050405020304" pitchFamily="18" charset="0"/>
            </a:rPr>
            <a:t>replaced the CM A205 course in the 2018 Spring semester</a:t>
          </a:r>
          <a:r>
            <a:rPr lang="en-US" sz="1100" b="0">
              <a:effectLst/>
              <a:latin typeface="Times New Roman" panose="02020603050405020304" pitchFamily="18" charset="0"/>
              <a:ea typeface="Times New Roman" panose="02020603050405020304" pitchFamily="18" charset="0"/>
            </a:rPr>
            <a:t>. This course, offered through the UAA Community and Technical College’s Occupational Safety and Health program (OSH) and taught by a certified OSH instructor, provides students with a more robust and comprehensive understanding of potential workplace hazards and prevention strategies.  </a:t>
          </a:r>
          <a:endParaRPr lang="en-US" sz="1100">
            <a:effectLst/>
            <a:latin typeface="Times New Roman" panose="02020603050405020304" pitchFamily="18" charset="0"/>
            <a:ea typeface="Times New Roman" panose="02020603050405020304" pitchFamily="18" charset="0"/>
          </a:endParaRPr>
        </a:p>
        <a:p>
          <a:pPr marL="0" marR="0" algn="just">
            <a:spcBef>
              <a:spcPts val="0"/>
            </a:spcBef>
            <a:spcAft>
              <a:spcPts val="0"/>
            </a:spcAft>
          </a:pPr>
          <a:r>
            <a:rPr lang="en-US" sz="1100" b="0">
              <a:effectLst/>
              <a:latin typeface="Times New Roman" panose="02020603050405020304" pitchFamily="18" charset="0"/>
              <a:ea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lgn="just">
            <a:spcBef>
              <a:spcPts val="0"/>
            </a:spcBef>
            <a:spcAft>
              <a:spcPts val="0"/>
            </a:spcAft>
          </a:pPr>
          <a:r>
            <a:rPr lang="en-US" sz="1100" b="0">
              <a:effectLst/>
              <a:latin typeface="Times New Roman" panose="02020603050405020304" pitchFamily="18" charset="0"/>
              <a:ea typeface="Times New Roman" panose="02020603050405020304" pitchFamily="18" charset="0"/>
            </a:rPr>
            <a:t>Students enrolled in the OSH A405 class are presented with the curriculum of the OSHA 30-Hour Construction Industry Outreach Program. This training program </a:t>
          </a:r>
          <a:r>
            <a:rPr lang="en-US" sz="1100">
              <a:effectLst/>
              <a:latin typeface="Times New Roman" panose="02020603050405020304" pitchFamily="18" charset="0"/>
              <a:ea typeface="Times New Roman" panose="02020603050405020304" pitchFamily="18" charset="0"/>
            </a:rPr>
            <a:t>provides training for workers and employers on the </a:t>
          </a:r>
          <a:r>
            <a:rPr lang="en-US" sz="1100" u="sng">
              <a:effectLst/>
              <a:latin typeface="Times New Roman" panose="02020603050405020304" pitchFamily="18" charset="0"/>
              <a:ea typeface="Times New Roman" panose="02020603050405020304" pitchFamily="18" charset="0"/>
            </a:rPr>
            <a:t>recognition, avoidance, abatement, and prevention</a:t>
          </a:r>
          <a:r>
            <a:rPr lang="en-US" sz="1100">
              <a:effectLst/>
              <a:latin typeface="Times New Roman" panose="02020603050405020304" pitchFamily="18" charset="0"/>
              <a:ea typeface="Times New Roman" panose="02020603050405020304" pitchFamily="18" charset="0"/>
            </a:rPr>
            <a:t> of safety and health hazards in workplaces.  The program specifically addresses the OSHA Focus Four Hazards</a:t>
          </a:r>
          <a:r>
            <a:rPr lang="en-US" sz="1100" b="1">
              <a:effectLst/>
              <a:latin typeface="Times New Roman" panose="02020603050405020304" pitchFamily="18" charset="0"/>
              <a:ea typeface="Times New Roman" panose="02020603050405020304" pitchFamily="18" charset="0"/>
            </a:rPr>
            <a:t> (</a:t>
          </a:r>
          <a:r>
            <a:rPr lang="en-US" sz="1100" b="0" u="sng">
              <a:effectLst/>
              <a:latin typeface="Times New Roman" panose="02020603050405020304" pitchFamily="18" charset="0"/>
              <a:ea typeface="Times New Roman" panose="02020603050405020304" pitchFamily="18" charset="0"/>
            </a:rPr>
            <a:t>Falls</a:t>
          </a:r>
          <a:r>
            <a:rPr lang="en-US" sz="1100" b="0">
              <a:effectLst/>
              <a:latin typeface="Times New Roman" panose="02020603050405020304" pitchFamily="18" charset="0"/>
              <a:ea typeface="Times New Roman" panose="02020603050405020304" pitchFamily="18" charset="0"/>
            </a:rPr>
            <a:t>, </a:t>
          </a:r>
          <a:r>
            <a:rPr lang="en-US" sz="1100" b="0" u="sng">
              <a:effectLst/>
              <a:latin typeface="Times New Roman" panose="02020603050405020304" pitchFamily="18" charset="0"/>
              <a:ea typeface="Times New Roman" panose="02020603050405020304" pitchFamily="18" charset="0"/>
            </a:rPr>
            <a:t>Struck-by</a:t>
          </a:r>
          <a:r>
            <a:rPr lang="en-US" sz="1100" b="0">
              <a:effectLst/>
              <a:latin typeface="Times New Roman" panose="02020603050405020304" pitchFamily="18" charset="0"/>
              <a:ea typeface="Times New Roman" panose="02020603050405020304" pitchFamily="18" charset="0"/>
            </a:rPr>
            <a:t>, </a:t>
          </a:r>
          <a:r>
            <a:rPr lang="en-US" sz="1100" b="0" u="sng">
              <a:effectLst/>
              <a:latin typeface="Times New Roman" panose="02020603050405020304" pitchFamily="18" charset="0"/>
              <a:ea typeface="Times New Roman" panose="02020603050405020304" pitchFamily="18" charset="0"/>
            </a:rPr>
            <a:t>Electrocution</a:t>
          </a:r>
          <a:r>
            <a:rPr lang="en-US" sz="1100" b="0">
              <a:effectLst/>
              <a:latin typeface="Times New Roman" panose="02020603050405020304" pitchFamily="18" charset="0"/>
              <a:ea typeface="Times New Roman" panose="02020603050405020304" pitchFamily="18" charset="0"/>
            </a:rPr>
            <a:t> and </a:t>
          </a:r>
          <a:r>
            <a:rPr lang="en-US" sz="1100" b="0" u="sng">
              <a:effectLst/>
              <a:latin typeface="Times New Roman" panose="02020603050405020304" pitchFamily="18" charset="0"/>
              <a:ea typeface="Times New Roman" panose="02020603050405020304" pitchFamily="18" charset="0"/>
            </a:rPr>
            <a:t>Caught-in or Between</a:t>
          </a:r>
          <a:r>
            <a:rPr lang="en-US" sz="1100" b="1">
              <a:effectLst/>
              <a:latin typeface="Times New Roman" panose="02020603050405020304" pitchFamily="18" charset="0"/>
              <a:ea typeface="Times New Roman" panose="02020603050405020304" pitchFamily="18" charset="0"/>
            </a:rPr>
            <a:t>).</a:t>
          </a:r>
          <a:endParaRPr lang="en-US" sz="1100">
            <a:effectLst/>
            <a:latin typeface="Times New Roman" panose="02020603050405020304" pitchFamily="18" charset="0"/>
            <a:ea typeface="Times New Roman" panose="02020603050405020304" pitchFamily="18" charset="0"/>
          </a:endParaRPr>
        </a:p>
        <a:p>
          <a:pPr marL="0" marR="0" algn="just">
            <a:spcBef>
              <a:spcPts val="0"/>
            </a:spcBef>
            <a:spcAft>
              <a:spcPts val="0"/>
            </a:spcAft>
          </a:pPr>
          <a:r>
            <a:rPr lang="en-US" sz="1100" b="1">
              <a:effectLst/>
              <a:latin typeface="Times New Roman" panose="02020603050405020304" pitchFamily="18" charset="0"/>
              <a:ea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lgn="just">
            <a:spcBef>
              <a:spcPts val="0"/>
            </a:spcBef>
            <a:spcAft>
              <a:spcPts val="0"/>
            </a:spcAft>
          </a:pPr>
          <a:r>
            <a:rPr lang="en-US" sz="1100" b="0">
              <a:effectLst/>
              <a:latin typeface="Times New Roman" panose="02020603050405020304" pitchFamily="18" charset="0"/>
              <a:ea typeface="Times New Roman" panose="02020603050405020304" pitchFamily="18" charset="0"/>
            </a:rPr>
            <a:t>Completion of all thirty (30) contact hours of the OSHA 30-Hour Construction Industry Outreach Training program is considered to have met the student learning outcome and is used to assess this student learning outcome for both semesters.  </a:t>
          </a:r>
          <a:endParaRPr lang="en-US" sz="1100">
            <a:effectLst/>
            <a:latin typeface="Times New Roman" panose="02020603050405020304" pitchFamily="18" charset="0"/>
            <a:ea typeface="Times New Roman" panose="02020603050405020304" pitchFamily="18" charset="0"/>
          </a:endParaRPr>
        </a:p>
        <a:p>
          <a:pPr marL="0" marR="0" algn="just">
            <a:spcBef>
              <a:spcPts val="0"/>
            </a:spcBef>
            <a:spcAft>
              <a:spcPts val="0"/>
            </a:spcAft>
          </a:pPr>
          <a:r>
            <a:rPr lang="en-US" sz="1100" b="1">
              <a:effectLst/>
              <a:latin typeface="Times New Roman" panose="02020603050405020304" pitchFamily="18" charset="0"/>
              <a:ea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Students receive a course certification card upon successful completion of this course.</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endParaRPr lang="en-US" sz="1100"/>
        </a:p>
      </xdr:txBody>
    </xdr:sp>
    <xdr:clientData/>
  </xdr:twoCellAnchor>
</xdr:wsDr>
</file>

<file path=xl/drawings/drawing127.xml><?xml version="1.0" encoding="utf-8"?>
<xdr:wsDr xmlns:xdr="http://schemas.openxmlformats.org/drawingml/2006/spreadsheetDrawing" xmlns:a="http://schemas.openxmlformats.org/drawingml/2006/main">
  <xdr:twoCellAnchor>
    <xdr:from>
      <xdr:col>0</xdr:col>
      <xdr:colOff>47625</xdr:colOff>
      <xdr:row>39</xdr:row>
      <xdr:rowOff>104775</xdr:rowOff>
    </xdr:from>
    <xdr:to>
      <xdr:col>9</xdr:col>
      <xdr:colOff>495300</xdr:colOff>
      <xdr:row>65</xdr:row>
      <xdr:rowOff>28575</xdr:rowOff>
    </xdr:to>
    <xdr:sp macro="" textlink="">
      <xdr:nvSpPr>
        <xdr:cNvPr id="4" name="TextBox 3">
          <a:extLst>
            <a:ext uri="{FF2B5EF4-FFF2-40B4-BE49-F238E27FC236}">
              <a16:creationId xmlns:a16="http://schemas.microsoft.com/office/drawing/2014/main" id="{00000000-0008-0000-8500-000004000000}"/>
            </a:ext>
          </a:extLst>
        </xdr:cNvPr>
        <xdr:cNvSpPr txBox="1"/>
      </xdr:nvSpPr>
      <xdr:spPr>
        <a:xfrm>
          <a:off x="47625" y="7810500"/>
          <a:ext cx="6162675" cy="4876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11.2 Source Course –OSH A405 (effective Spring 2018) – Construction Industry Safety Management</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11.2</a:t>
          </a: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Assignment:  OSHA 30-hour Construction Safety and Health Training Course</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b="0">
              <a:effectLst/>
              <a:latin typeface="Times New Roman" panose="02020603050405020304" pitchFamily="18" charset="0"/>
              <a:ea typeface="Times New Roman" panose="02020603050405020304" pitchFamily="18" charset="0"/>
            </a:rPr>
            <a:t>In Fall of 2017, students were presented with safety plan requirements via lectures, printed materials, videos, and Illness &amp; Injury Prevention Program (IIPP) requirements from the OSHA, Army Corps of Engineers &amp; American National Standards Institute (ANSI).  Students were also provided with a copy of an IIPP that was developed for CM A205.</a:t>
          </a:r>
          <a:endParaRPr lang="en-US" sz="1100">
            <a:effectLst/>
            <a:latin typeface="Times New Roman" panose="02020603050405020304" pitchFamily="18" charset="0"/>
            <a:ea typeface="Times New Roman" panose="02020603050405020304" pitchFamily="18" charset="0"/>
          </a:endParaRPr>
        </a:p>
        <a:p>
          <a:pPr marL="0" marR="0" algn="just">
            <a:spcBef>
              <a:spcPts val="0"/>
            </a:spcBef>
            <a:spcAft>
              <a:spcPts val="0"/>
            </a:spcAft>
          </a:pPr>
          <a:r>
            <a:rPr lang="en-US" sz="1100" b="0">
              <a:effectLst/>
              <a:latin typeface="Times New Roman" panose="02020603050405020304" pitchFamily="18" charset="0"/>
              <a:ea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lgn="just">
            <a:spcBef>
              <a:spcPts val="0"/>
            </a:spcBef>
            <a:spcAft>
              <a:spcPts val="0"/>
            </a:spcAft>
          </a:pPr>
          <a:r>
            <a:rPr lang="en-US" sz="1100" b="0">
              <a:effectLst/>
              <a:latin typeface="Times New Roman" panose="02020603050405020304" pitchFamily="18" charset="0"/>
              <a:ea typeface="Times New Roman" panose="02020603050405020304" pitchFamily="18" charset="0"/>
            </a:rPr>
            <a:t>Effective as of the Spring 2018 semester, CM A205 was replaced with OSH A405 </a:t>
          </a:r>
          <a:r>
            <a:rPr lang="en-US" sz="1100" b="0" i="1">
              <a:effectLst/>
              <a:latin typeface="Times New Roman" panose="02020603050405020304" pitchFamily="18" charset="0"/>
              <a:ea typeface="Times New Roman" panose="02020603050405020304" pitchFamily="18" charset="0"/>
            </a:rPr>
            <a:t>Construction Industry Safety Management</a:t>
          </a:r>
          <a:r>
            <a:rPr lang="en-US" sz="1100" b="0">
              <a:effectLst/>
              <a:latin typeface="Times New Roman" panose="02020603050405020304" pitchFamily="18" charset="0"/>
              <a:ea typeface="Times New Roman" panose="02020603050405020304" pitchFamily="18" charset="0"/>
            </a:rPr>
            <a:t>. This course, offered through the UAA Community and Technical College’s Occupational Safety and Health program (OSH) and taught by a certified OSH instructor, provides students with a more robust and comprehensive understanding of potential workplace hazards and prevention strategies.  </a:t>
          </a:r>
          <a:endParaRPr lang="en-US" sz="1100">
            <a:effectLst/>
            <a:latin typeface="Times New Roman" panose="02020603050405020304" pitchFamily="18" charset="0"/>
            <a:ea typeface="Times New Roman" panose="02020603050405020304" pitchFamily="18" charset="0"/>
          </a:endParaRPr>
        </a:p>
        <a:p>
          <a:pPr marL="0" marR="0" algn="just">
            <a:spcBef>
              <a:spcPts val="0"/>
            </a:spcBef>
            <a:spcAft>
              <a:spcPts val="0"/>
            </a:spcAft>
          </a:pPr>
          <a:r>
            <a:rPr lang="en-US" sz="1100" b="0">
              <a:effectLst/>
              <a:latin typeface="Times New Roman" panose="02020603050405020304" pitchFamily="18" charset="0"/>
              <a:ea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lgn="just">
            <a:spcBef>
              <a:spcPts val="0"/>
            </a:spcBef>
            <a:spcAft>
              <a:spcPts val="0"/>
            </a:spcAft>
          </a:pPr>
          <a:r>
            <a:rPr lang="en-US" sz="1100" b="0">
              <a:effectLst/>
              <a:latin typeface="Times New Roman" panose="02020603050405020304" pitchFamily="18" charset="0"/>
              <a:ea typeface="Times New Roman" panose="02020603050405020304" pitchFamily="18" charset="0"/>
            </a:rPr>
            <a:t>Students enrolled in the OSH A405 class are presented with the curriculum of the OSHA 30-Hour Construction Industry Outreach Program. This training program </a:t>
          </a:r>
          <a:r>
            <a:rPr lang="en-US" sz="1100">
              <a:effectLst/>
              <a:latin typeface="Times New Roman" panose="02020603050405020304" pitchFamily="18" charset="0"/>
              <a:ea typeface="Times New Roman" panose="02020603050405020304" pitchFamily="18" charset="0"/>
            </a:rPr>
            <a:t>provides training for workers and employers on the </a:t>
          </a:r>
          <a:r>
            <a:rPr lang="en-US" sz="1100" u="sng">
              <a:effectLst/>
              <a:latin typeface="Times New Roman" panose="02020603050405020304" pitchFamily="18" charset="0"/>
              <a:ea typeface="Times New Roman" panose="02020603050405020304" pitchFamily="18" charset="0"/>
            </a:rPr>
            <a:t>recognition, avoidance, abatement, and prevention</a:t>
          </a:r>
          <a:r>
            <a:rPr lang="en-US" sz="1100">
              <a:effectLst/>
              <a:latin typeface="Times New Roman" panose="02020603050405020304" pitchFamily="18" charset="0"/>
              <a:ea typeface="Times New Roman" panose="02020603050405020304" pitchFamily="18" charset="0"/>
            </a:rPr>
            <a:t> of safety and health hazards in workplaces.  The program specifically addresses the OSHA Focus Four Hazards</a:t>
          </a:r>
          <a:r>
            <a:rPr lang="en-US" sz="1100" b="1">
              <a:effectLst/>
              <a:latin typeface="Times New Roman" panose="02020603050405020304" pitchFamily="18" charset="0"/>
              <a:ea typeface="Times New Roman" panose="02020603050405020304" pitchFamily="18" charset="0"/>
            </a:rPr>
            <a:t> (</a:t>
          </a:r>
          <a:r>
            <a:rPr lang="en-US" sz="1100" b="0" u="sng">
              <a:effectLst/>
              <a:latin typeface="Times New Roman" panose="02020603050405020304" pitchFamily="18" charset="0"/>
              <a:ea typeface="Times New Roman" panose="02020603050405020304" pitchFamily="18" charset="0"/>
            </a:rPr>
            <a:t>Falls</a:t>
          </a:r>
          <a:r>
            <a:rPr lang="en-US" sz="1100" b="0">
              <a:effectLst/>
              <a:latin typeface="Times New Roman" panose="02020603050405020304" pitchFamily="18" charset="0"/>
              <a:ea typeface="Times New Roman" panose="02020603050405020304" pitchFamily="18" charset="0"/>
            </a:rPr>
            <a:t>, </a:t>
          </a:r>
          <a:r>
            <a:rPr lang="en-US" sz="1100" b="0" u="sng">
              <a:effectLst/>
              <a:latin typeface="Times New Roman" panose="02020603050405020304" pitchFamily="18" charset="0"/>
              <a:ea typeface="Times New Roman" panose="02020603050405020304" pitchFamily="18" charset="0"/>
            </a:rPr>
            <a:t>Struck-by</a:t>
          </a:r>
          <a:r>
            <a:rPr lang="en-US" sz="1100" b="0">
              <a:effectLst/>
              <a:latin typeface="Times New Roman" panose="02020603050405020304" pitchFamily="18" charset="0"/>
              <a:ea typeface="Times New Roman" panose="02020603050405020304" pitchFamily="18" charset="0"/>
            </a:rPr>
            <a:t>, </a:t>
          </a:r>
          <a:r>
            <a:rPr lang="en-US" sz="1100" b="0" u="sng">
              <a:effectLst/>
              <a:latin typeface="Times New Roman" panose="02020603050405020304" pitchFamily="18" charset="0"/>
              <a:ea typeface="Times New Roman" panose="02020603050405020304" pitchFamily="18" charset="0"/>
            </a:rPr>
            <a:t>Electrocution</a:t>
          </a:r>
          <a:r>
            <a:rPr lang="en-US" sz="1100" b="0">
              <a:effectLst/>
              <a:latin typeface="Times New Roman" panose="02020603050405020304" pitchFamily="18" charset="0"/>
              <a:ea typeface="Times New Roman" panose="02020603050405020304" pitchFamily="18" charset="0"/>
            </a:rPr>
            <a:t> and </a:t>
          </a:r>
          <a:r>
            <a:rPr lang="en-US" sz="1100" b="0" u="sng">
              <a:effectLst/>
              <a:latin typeface="Times New Roman" panose="02020603050405020304" pitchFamily="18" charset="0"/>
              <a:ea typeface="Times New Roman" panose="02020603050405020304" pitchFamily="18" charset="0"/>
            </a:rPr>
            <a:t>Caught-in or Between</a:t>
          </a:r>
          <a:r>
            <a:rPr lang="en-US" sz="1100" b="1">
              <a:effectLst/>
              <a:latin typeface="Times New Roman" panose="02020603050405020304" pitchFamily="18" charset="0"/>
              <a:ea typeface="Times New Roman" panose="02020603050405020304" pitchFamily="18" charset="0"/>
            </a:rPr>
            <a:t>).</a:t>
          </a:r>
          <a:endParaRPr lang="en-US" sz="1100">
            <a:effectLst/>
            <a:latin typeface="Times New Roman" panose="02020603050405020304" pitchFamily="18" charset="0"/>
            <a:ea typeface="Times New Roman" panose="02020603050405020304" pitchFamily="18" charset="0"/>
          </a:endParaRPr>
        </a:p>
        <a:p>
          <a:pPr marL="0" marR="0" algn="just">
            <a:spcBef>
              <a:spcPts val="0"/>
            </a:spcBef>
            <a:spcAft>
              <a:spcPts val="0"/>
            </a:spcAft>
          </a:pPr>
          <a:r>
            <a:rPr lang="en-US" sz="1100" b="1">
              <a:effectLst/>
              <a:latin typeface="Times New Roman" panose="02020603050405020304" pitchFamily="18" charset="0"/>
              <a:ea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lgn="just">
            <a:spcBef>
              <a:spcPts val="0"/>
            </a:spcBef>
            <a:spcAft>
              <a:spcPts val="0"/>
            </a:spcAft>
          </a:pPr>
          <a:r>
            <a:rPr lang="en-US" sz="1100" b="0">
              <a:effectLst/>
              <a:latin typeface="Times New Roman" panose="02020603050405020304" pitchFamily="18" charset="0"/>
              <a:ea typeface="Times New Roman" panose="02020603050405020304" pitchFamily="18" charset="0"/>
            </a:rPr>
            <a:t>Completion of all thirty (30) contact hours of the OSHA 30-Hour Construction Industry Outreach Training program is considered to have met the student learning outcome and is used to assess this student learning outcome for both semesters.  </a:t>
          </a:r>
          <a:endParaRPr lang="en-US" sz="1100">
            <a:effectLst/>
            <a:latin typeface="Times New Roman" panose="02020603050405020304" pitchFamily="18" charset="0"/>
            <a:ea typeface="Times New Roman" panose="02020603050405020304" pitchFamily="18" charset="0"/>
          </a:endParaRPr>
        </a:p>
        <a:p>
          <a:pPr marL="0" marR="0" algn="just">
            <a:spcBef>
              <a:spcPts val="0"/>
            </a:spcBef>
            <a:spcAft>
              <a:spcPts val="0"/>
            </a:spcAft>
          </a:pPr>
          <a:r>
            <a:rPr lang="en-US" sz="1100" b="1">
              <a:effectLst/>
              <a:latin typeface="Times New Roman" panose="02020603050405020304" pitchFamily="18" charset="0"/>
              <a:ea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Students receive a course certification card upon successful completion of this course.</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endParaRPr lang="en-US" sz="1100"/>
        </a:p>
      </xdr:txBody>
    </xdr:sp>
    <xdr:clientData/>
  </xdr:twoCellAnchor>
</xdr:wsDr>
</file>

<file path=xl/drawings/drawing128.xml><?xml version="1.0" encoding="utf-8"?>
<xdr:wsDr xmlns:xdr="http://schemas.openxmlformats.org/drawingml/2006/spreadsheetDrawing" xmlns:a="http://schemas.openxmlformats.org/drawingml/2006/main">
  <xdr:twoCellAnchor editAs="oneCell">
    <xdr:from>
      <xdr:col>1</xdr:col>
      <xdr:colOff>0</xdr:colOff>
      <xdr:row>53</xdr:row>
      <xdr:rowOff>190499</xdr:rowOff>
    </xdr:from>
    <xdr:to>
      <xdr:col>12</xdr:col>
      <xdr:colOff>409620</xdr:colOff>
      <xdr:row>67</xdr:row>
      <xdr:rowOff>66674</xdr:rowOff>
    </xdr:to>
    <xdr:pic>
      <xdr:nvPicPr>
        <xdr:cNvPr id="2" name="Picture 1">
          <a:extLst>
            <a:ext uri="{FF2B5EF4-FFF2-40B4-BE49-F238E27FC236}">
              <a16:creationId xmlns:a16="http://schemas.microsoft.com/office/drawing/2014/main" id="{00000000-0008-0000-8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11953874"/>
          <a:ext cx="7953420" cy="2543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10</xdr:col>
          <xdr:colOff>381000</xdr:colOff>
          <xdr:row>58</xdr:row>
          <xdr:rowOff>133350</xdr:rowOff>
        </xdr:to>
        <xdr:sp macro="" textlink="">
          <xdr:nvSpPr>
            <xdr:cNvPr id="754689" name="Object 1" hidden="1">
              <a:extLst>
                <a:ext uri="{63B3BB69-23CF-44E3-9099-C40C66FF867C}">
                  <a14:compatExt spid="_x0000_s754689"/>
                </a:ext>
                <a:ext uri="{FF2B5EF4-FFF2-40B4-BE49-F238E27FC236}">
                  <a16:creationId xmlns:a16="http://schemas.microsoft.com/office/drawing/2014/main" id="{00000000-0008-0000-8700-000001840B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42</xdr:row>
          <xdr:rowOff>171450</xdr:rowOff>
        </xdr:from>
        <xdr:to>
          <xdr:col>12</xdr:col>
          <xdr:colOff>114300</xdr:colOff>
          <xdr:row>80</xdr:row>
          <xdr:rowOff>142875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C00-000001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40</xdr:row>
          <xdr:rowOff>180975</xdr:rowOff>
        </xdr:from>
        <xdr:to>
          <xdr:col>9</xdr:col>
          <xdr:colOff>95250</xdr:colOff>
          <xdr:row>41</xdr:row>
          <xdr:rowOff>161925</xdr:rowOff>
        </xdr:to>
        <xdr:sp macro="" textlink="">
          <xdr:nvSpPr>
            <xdr:cNvPr id="6146" name="Object 2" hidden="1">
              <a:extLst>
                <a:ext uri="{63B3BB69-23CF-44E3-9099-C40C66FF867C}">
                  <a14:compatExt spid="_x0000_s6146"/>
                </a:ext>
                <a:ext uri="{FF2B5EF4-FFF2-40B4-BE49-F238E27FC236}">
                  <a16:creationId xmlns:a16="http://schemas.microsoft.com/office/drawing/2014/main" id="{00000000-0008-0000-0C00-000002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3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10</xdr:col>
          <xdr:colOff>381000</xdr:colOff>
          <xdr:row>58</xdr:row>
          <xdr:rowOff>123825</xdr:rowOff>
        </xdr:to>
        <xdr:sp macro="" textlink="">
          <xdr:nvSpPr>
            <xdr:cNvPr id="471043" name="Object 3" hidden="1">
              <a:extLst>
                <a:ext uri="{63B3BB69-23CF-44E3-9099-C40C66FF867C}">
                  <a14:compatExt spid="_x0000_s471043"/>
                </a:ext>
                <a:ext uri="{FF2B5EF4-FFF2-40B4-BE49-F238E27FC236}">
                  <a16:creationId xmlns:a16="http://schemas.microsoft.com/office/drawing/2014/main" id="{00000000-0008-0000-8800-0000033007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3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10</xdr:col>
          <xdr:colOff>381000</xdr:colOff>
          <xdr:row>58</xdr:row>
          <xdr:rowOff>57150</xdr:rowOff>
        </xdr:to>
        <xdr:sp macro="" textlink="">
          <xdr:nvSpPr>
            <xdr:cNvPr id="386051" name="Object 3" hidden="1">
              <a:extLst>
                <a:ext uri="{63B3BB69-23CF-44E3-9099-C40C66FF867C}">
                  <a14:compatExt spid="_x0000_s386051"/>
                </a:ext>
                <a:ext uri="{FF2B5EF4-FFF2-40B4-BE49-F238E27FC236}">
                  <a16:creationId xmlns:a16="http://schemas.microsoft.com/office/drawing/2014/main" id="{00000000-0008-0000-8900-000003E405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32.xml><?xml version="1.0" encoding="utf-8"?>
<xdr:wsDr xmlns:xdr="http://schemas.openxmlformats.org/drawingml/2006/spreadsheetDrawing" xmlns:a="http://schemas.openxmlformats.org/drawingml/2006/main">
  <xdr:twoCellAnchor>
    <xdr:from>
      <xdr:col>0</xdr:col>
      <xdr:colOff>28575</xdr:colOff>
      <xdr:row>38</xdr:row>
      <xdr:rowOff>85725</xdr:rowOff>
    </xdr:from>
    <xdr:to>
      <xdr:col>9</xdr:col>
      <xdr:colOff>495300</xdr:colOff>
      <xdr:row>53</xdr:row>
      <xdr:rowOff>152400</xdr:rowOff>
    </xdr:to>
    <xdr:sp macro="" textlink="">
      <xdr:nvSpPr>
        <xdr:cNvPr id="2" name="TextBox 1">
          <a:extLst>
            <a:ext uri="{FF2B5EF4-FFF2-40B4-BE49-F238E27FC236}">
              <a16:creationId xmlns:a16="http://schemas.microsoft.com/office/drawing/2014/main" id="{00000000-0008-0000-8A00-000002000000}"/>
            </a:ext>
          </a:extLst>
        </xdr:cNvPr>
        <xdr:cNvSpPr txBox="1"/>
      </xdr:nvSpPr>
      <xdr:spPr>
        <a:xfrm>
          <a:off x="28575" y="7600950"/>
          <a:ext cx="6029325" cy="2924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12.1 Source Course – AET A231 – Structural Technology</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12.1</a:t>
          </a: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Assignment:  Test 2</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i="1">
              <a:effectLst/>
              <a:latin typeface="Times New Roman" panose="02020603050405020304" pitchFamily="18" charset="0"/>
              <a:ea typeface="Times New Roman" panose="02020603050405020304" pitchFamily="18" charset="0"/>
            </a:rPr>
            <a:t>Structural Technology</a:t>
          </a:r>
          <a:r>
            <a:rPr lang="en-US" sz="1100">
              <a:effectLst/>
              <a:latin typeface="Times New Roman" panose="02020603050405020304" pitchFamily="18" charset="0"/>
              <a:ea typeface="Times New Roman" panose="02020603050405020304" pitchFamily="18" charset="0"/>
            </a:rPr>
            <a:t> examines structural theory and the physical principles that underlie structural behavior.  The course is divided into analysis and design.  The projects that demonstrate the basis structural design are the shear and moment diagrams.  Design can only proceed when the effects of loading are known.</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i="1">
              <a:effectLst/>
              <a:latin typeface="Times New Roman" panose="02020603050405020304" pitchFamily="18" charset="0"/>
              <a:ea typeface="Times New Roman" panose="02020603050405020304" pitchFamily="18" charset="0"/>
            </a:rPr>
            <a:t>Test 2 </a:t>
          </a:r>
          <a:r>
            <a:rPr lang="en-US" sz="1100">
              <a:effectLst/>
              <a:latin typeface="Times New Roman" panose="02020603050405020304" pitchFamily="18" charset="0"/>
              <a:ea typeface="Times New Roman" panose="02020603050405020304" pitchFamily="18" charset="0"/>
            </a:rPr>
            <a:t>evaluates students’ ability to recognize the principles of equilibrium and the effects of loading on a beam.</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Test 2 is worth 200 points.  The problems in CM A231 are graded on the correctness of the solution, however points are deducted for unprofessional presentation.</a:t>
          </a:r>
        </a:p>
        <a:p>
          <a:endParaRPr lang="en-US" sz="1100"/>
        </a:p>
      </xdr:txBody>
    </xdr:sp>
    <xdr:clientData/>
  </xdr:twoCellAnchor>
</xdr:wsDr>
</file>

<file path=xl/drawings/drawing133.xml><?xml version="1.0" encoding="utf-8"?>
<xdr:wsDr xmlns:xdr="http://schemas.openxmlformats.org/drawingml/2006/spreadsheetDrawing" xmlns:a="http://schemas.openxmlformats.org/drawingml/2006/main">
  <xdr:twoCellAnchor>
    <xdr:from>
      <xdr:col>0</xdr:col>
      <xdr:colOff>28575</xdr:colOff>
      <xdr:row>38</xdr:row>
      <xdr:rowOff>85725</xdr:rowOff>
    </xdr:from>
    <xdr:to>
      <xdr:col>9</xdr:col>
      <xdr:colOff>495300</xdr:colOff>
      <xdr:row>53</xdr:row>
      <xdr:rowOff>152400</xdr:rowOff>
    </xdr:to>
    <xdr:sp macro="" textlink="">
      <xdr:nvSpPr>
        <xdr:cNvPr id="2" name="TextBox 1">
          <a:extLst>
            <a:ext uri="{FF2B5EF4-FFF2-40B4-BE49-F238E27FC236}">
              <a16:creationId xmlns:a16="http://schemas.microsoft.com/office/drawing/2014/main" id="{00000000-0008-0000-8B00-000002000000}"/>
            </a:ext>
          </a:extLst>
        </xdr:cNvPr>
        <xdr:cNvSpPr txBox="1"/>
      </xdr:nvSpPr>
      <xdr:spPr>
        <a:xfrm>
          <a:off x="28575" y="7600950"/>
          <a:ext cx="6029325" cy="2924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12.1 Source Course – AET A231 – Structural Technology</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12.1</a:t>
          </a: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Assignment:  Test 2</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i="1">
              <a:effectLst/>
              <a:latin typeface="Times New Roman" panose="02020603050405020304" pitchFamily="18" charset="0"/>
              <a:ea typeface="Times New Roman" panose="02020603050405020304" pitchFamily="18" charset="0"/>
            </a:rPr>
            <a:t>Structural Technology</a:t>
          </a:r>
          <a:r>
            <a:rPr lang="en-US" sz="1100">
              <a:effectLst/>
              <a:latin typeface="Times New Roman" panose="02020603050405020304" pitchFamily="18" charset="0"/>
              <a:ea typeface="Times New Roman" panose="02020603050405020304" pitchFamily="18" charset="0"/>
            </a:rPr>
            <a:t> examines structural theory and the physical principles that underlie structural behavior.  The course is divided into analysis and design.  The projects that demonstrate the basis structural design are the shear and moment diagrams.  Design can only proceed when the effects of loading are known.</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i="1">
              <a:effectLst/>
              <a:latin typeface="Times New Roman" panose="02020603050405020304" pitchFamily="18" charset="0"/>
              <a:ea typeface="Times New Roman" panose="02020603050405020304" pitchFamily="18" charset="0"/>
            </a:rPr>
            <a:t>Test 2 </a:t>
          </a:r>
          <a:r>
            <a:rPr lang="en-US" sz="1100">
              <a:effectLst/>
              <a:latin typeface="Times New Roman" panose="02020603050405020304" pitchFamily="18" charset="0"/>
              <a:ea typeface="Times New Roman" panose="02020603050405020304" pitchFamily="18" charset="0"/>
            </a:rPr>
            <a:t>evaluates students’ ability to recognize the principles of equilibrium and the effects of loading on a beam.</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Test 2 is worth 200 points.  The problems in CM A231 are graded on the correctness of the solution, however points are deducted for unprofessional presentation.</a:t>
          </a:r>
        </a:p>
        <a:p>
          <a:endParaRPr lang="en-US" sz="1100"/>
        </a:p>
      </xdr:txBody>
    </xdr:sp>
    <xdr:clientData/>
  </xdr:twoCellAnchor>
</xdr:wsDr>
</file>

<file path=xl/drawings/drawing13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13</xdr:col>
          <xdr:colOff>228600</xdr:colOff>
          <xdr:row>58</xdr:row>
          <xdr:rowOff>171450</xdr:rowOff>
        </xdr:to>
        <xdr:sp macro="" textlink="">
          <xdr:nvSpPr>
            <xdr:cNvPr id="50177" name="Object 1" hidden="1">
              <a:extLst>
                <a:ext uri="{63B3BB69-23CF-44E3-9099-C40C66FF867C}">
                  <a14:compatExt spid="_x0000_s50177"/>
                </a:ext>
                <a:ext uri="{FF2B5EF4-FFF2-40B4-BE49-F238E27FC236}">
                  <a16:creationId xmlns:a16="http://schemas.microsoft.com/office/drawing/2014/main" id="{00000000-0008-0000-8C00-000001C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3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11</xdr:col>
          <xdr:colOff>571500</xdr:colOff>
          <xdr:row>47</xdr:row>
          <xdr:rowOff>28575</xdr:rowOff>
        </xdr:to>
        <xdr:sp macro="" textlink="">
          <xdr:nvSpPr>
            <xdr:cNvPr id="755713" name="Object 1" hidden="1">
              <a:extLst>
                <a:ext uri="{63B3BB69-23CF-44E3-9099-C40C66FF867C}">
                  <a14:compatExt spid="_x0000_s755713"/>
                </a:ext>
                <a:ext uri="{FF2B5EF4-FFF2-40B4-BE49-F238E27FC236}">
                  <a16:creationId xmlns:a16="http://schemas.microsoft.com/office/drawing/2014/main" id="{00000000-0008-0000-8D00-000001880B00}"/>
                </a:ext>
              </a:extLst>
            </xdr:cNvPr>
            <xdr:cNvSpPr/>
          </xdr:nvSpPr>
          <xdr:spPr bwMode="auto">
            <a:xfrm>
              <a:off x="0" y="0"/>
              <a:ext cx="0" cy="0"/>
            </a:xfrm>
            <a:prstGeom prst="rect">
              <a:avLst/>
            </a:prstGeom>
            <a:solidFill>
              <a:srgbClr val="FFFFFF" mc:Ignorable="a14" a14:legacySpreadsheetColorIndex="65"/>
            </a:solidFill>
            <a:ln w="9525">
              <a:solidFill>
                <a:srgbClr val="FFFFFF" mc:Ignorable="a14" a14:legacySpreadsheetColorIndex="9"/>
              </a:solidFill>
              <a:miter lim="800000"/>
              <a:headEnd/>
              <a:tailEnd/>
            </a:ln>
          </xdr:spPr>
        </xdr:sp>
        <xdr:clientData/>
      </xdr:twoCellAnchor>
    </mc:Choice>
    <mc:Fallback/>
  </mc:AlternateContent>
</xdr:wsDr>
</file>

<file path=xl/drawings/drawing13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39</xdr:row>
          <xdr:rowOff>190500</xdr:rowOff>
        </xdr:from>
        <xdr:to>
          <xdr:col>11</xdr:col>
          <xdr:colOff>571500</xdr:colOff>
          <xdr:row>47</xdr:row>
          <xdr:rowOff>28575</xdr:rowOff>
        </xdr:to>
        <xdr:sp macro="" textlink="">
          <xdr:nvSpPr>
            <xdr:cNvPr id="472066" name="Object 2" hidden="1">
              <a:extLst>
                <a:ext uri="{63B3BB69-23CF-44E3-9099-C40C66FF867C}">
                  <a14:compatExt spid="_x0000_s472066"/>
                </a:ext>
                <a:ext uri="{FF2B5EF4-FFF2-40B4-BE49-F238E27FC236}">
                  <a16:creationId xmlns:a16="http://schemas.microsoft.com/office/drawing/2014/main" id="{00000000-0008-0000-8E00-000002340700}"/>
                </a:ext>
              </a:extLst>
            </xdr:cNvPr>
            <xdr:cNvSpPr/>
          </xdr:nvSpPr>
          <xdr:spPr bwMode="auto">
            <a:xfrm>
              <a:off x="0" y="0"/>
              <a:ext cx="0" cy="0"/>
            </a:xfrm>
            <a:prstGeom prst="rect">
              <a:avLst/>
            </a:prstGeom>
            <a:solidFill>
              <a:srgbClr val="FFFFFF" mc:Ignorable="a14" a14:legacySpreadsheetColorIndex="65"/>
            </a:solidFill>
            <a:ln w="9525">
              <a:solidFill>
                <a:srgbClr val="FFFFFF" mc:Ignorable="a14" a14:legacySpreadsheetColorIndex="9"/>
              </a:solidFill>
              <a:miter lim="800000"/>
              <a:headEnd/>
              <a:tailEnd/>
            </a:ln>
          </xdr:spPr>
        </xdr:sp>
        <xdr:clientData/>
      </xdr:twoCellAnchor>
    </mc:Choice>
    <mc:Fallback/>
  </mc:AlternateContent>
</xdr:wsDr>
</file>

<file path=xl/drawings/drawing13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10</xdr:col>
          <xdr:colOff>333375</xdr:colOff>
          <xdr:row>56</xdr:row>
          <xdr:rowOff>133350</xdr:rowOff>
        </xdr:to>
        <xdr:sp macro="" textlink="">
          <xdr:nvSpPr>
            <xdr:cNvPr id="390146" name="Object 2" hidden="1">
              <a:extLst>
                <a:ext uri="{63B3BB69-23CF-44E3-9099-C40C66FF867C}">
                  <a14:compatExt spid="_x0000_s390146"/>
                </a:ext>
                <a:ext uri="{FF2B5EF4-FFF2-40B4-BE49-F238E27FC236}">
                  <a16:creationId xmlns:a16="http://schemas.microsoft.com/office/drawing/2014/main" id="{00000000-0008-0000-8F00-000002F405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38.xml><?xml version="1.0" encoding="utf-8"?>
<xdr:wsDr xmlns:xdr="http://schemas.openxmlformats.org/drawingml/2006/spreadsheetDrawing" xmlns:a="http://schemas.openxmlformats.org/drawingml/2006/main">
  <xdr:twoCellAnchor>
    <xdr:from>
      <xdr:col>0</xdr:col>
      <xdr:colOff>66675</xdr:colOff>
      <xdr:row>38</xdr:row>
      <xdr:rowOff>66675</xdr:rowOff>
    </xdr:from>
    <xdr:to>
      <xdr:col>9</xdr:col>
      <xdr:colOff>514350</xdr:colOff>
      <xdr:row>53</xdr:row>
      <xdr:rowOff>19050</xdr:rowOff>
    </xdr:to>
    <xdr:sp macro="" textlink="">
      <xdr:nvSpPr>
        <xdr:cNvPr id="2" name="TextBox 1">
          <a:extLst>
            <a:ext uri="{FF2B5EF4-FFF2-40B4-BE49-F238E27FC236}">
              <a16:creationId xmlns:a16="http://schemas.microsoft.com/office/drawing/2014/main" id="{00000000-0008-0000-9000-000002000000}"/>
            </a:ext>
          </a:extLst>
        </xdr:cNvPr>
        <xdr:cNvSpPr txBox="1"/>
      </xdr:nvSpPr>
      <xdr:spPr>
        <a:xfrm>
          <a:off x="66675" y="7581900"/>
          <a:ext cx="6057900" cy="280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12.2 Source Course – AET A231 – Structural Technology</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12.2</a:t>
          </a: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Assignment:  Test 3</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i="1">
              <a:effectLst/>
              <a:latin typeface="Times New Roman" panose="02020603050405020304" pitchFamily="18" charset="0"/>
              <a:ea typeface="Times New Roman" panose="02020603050405020304" pitchFamily="18" charset="0"/>
            </a:rPr>
            <a:t>Structural Technology </a:t>
          </a:r>
          <a:r>
            <a:rPr lang="en-US" sz="1100">
              <a:effectLst/>
              <a:latin typeface="Times New Roman" panose="02020603050405020304" pitchFamily="18" charset="0"/>
              <a:ea typeface="Times New Roman" panose="02020603050405020304" pitchFamily="18" charset="0"/>
            </a:rPr>
            <a:t>examines structural theory and the physical principles that underlie structural behavior.  The course is divided into analysis and design.  The projects that demonstrate the basic principles of structural design are the design of beams in three different materials – steel, wood, and reinforced concrete.  This data point is the design of simply supported wide-flange steel beams that are a part of a structural framework.  </a:t>
          </a:r>
          <a:r>
            <a:rPr lang="en-US" sz="1100" i="1">
              <a:effectLst/>
              <a:latin typeface="Times New Roman" panose="02020603050405020304" pitchFamily="18" charset="0"/>
              <a:ea typeface="Times New Roman" panose="02020603050405020304" pitchFamily="18" charset="0"/>
            </a:rPr>
            <a:t>Test 3</a:t>
          </a:r>
          <a:r>
            <a:rPr lang="en-US" sz="1100">
              <a:effectLst/>
              <a:latin typeface="Times New Roman" panose="02020603050405020304" pitchFamily="18" charset="0"/>
              <a:ea typeface="Times New Roman" panose="02020603050405020304" pitchFamily="18" charset="0"/>
            </a:rPr>
            <a:t> evaluates students’ ability to recognize the principles of structural design of steel beams.</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Test 3 is worth 200 points.  The problems in CM A231 are graded on the correctness of the solution, however points are deducted for unprofessional presentation.</a:t>
          </a:r>
        </a:p>
        <a:p>
          <a:endParaRPr lang="en-US" sz="1100"/>
        </a:p>
      </xdr:txBody>
    </xdr:sp>
    <xdr:clientData/>
  </xdr:twoCellAnchor>
</xdr:wsDr>
</file>

<file path=xl/drawings/drawing139.xml><?xml version="1.0" encoding="utf-8"?>
<xdr:wsDr xmlns:xdr="http://schemas.openxmlformats.org/drawingml/2006/spreadsheetDrawing" xmlns:a="http://schemas.openxmlformats.org/drawingml/2006/main">
  <xdr:twoCellAnchor>
    <xdr:from>
      <xdr:col>0</xdr:col>
      <xdr:colOff>66675</xdr:colOff>
      <xdr:row>38</xdr:row>
      <xdr:rowOff>66675</xdr:rowOff>
    </xdr:from>
    <xdr:to>
      <xdr:col>9</xdr:col>
      <xdr:colOff>514350</xdr:colOff>
      <xdr:row>53</xdr:row>
      <xdr:rowOff>19050</xdr:rowOff>
    </xdr:to>
    <xdr:sp macro="" textlink="">
      <xdr:nvSpPr>
        <xdr:cNvPr id="3" name="TextBox 2">
          <a:extLst>
            <a:ext uri="{FF2B5EF4-FFF2-40B4-BE49-F238E27FC236}">
              <a16:creationId xmlns:a16="http://schemas.microsoft.com/office/drawing/2014/main" id="{00000000-0008-0000-9100-000003000000}"/>
            </a:ext>
          </a:extLst>
        </xdr:cNvPr>
        <xdr:cNvSpPr txBox="1"/>
      </xdr:nvSpPr>
      <xdr:spPr>
        <a:xfrm>
          <a:off x="66675" y="7581900"/>
          <a:ext cx="6057900" cy="280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12.2 Source Course – AET A231 – Structural Technology</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12.2</a:t>
          </a: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Assignment:  Test 3</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i="1">
              <a:effectLst/>
              <a:latin typeface="Times New Roman" panose="02020603050405020304" pitchFamily="18" charset="0"/>
              <a:ea typeface="Times New Roman" panose="02020603050405020304" pitchFamily="18" charset="0"/>
            </a:rPr>
            <a:t>Structural Technology </a:t>
          </a:r>
          <a:r>
            <a:rPr lang="en-US" sz="1100">
              <a:effectLst/>
              <a:latin typeface="Times New Roman" panose="02020603050405020304" pitchFamily="18" charset="0"/>
              <a:ea typeface="Times New Roman" panose="02020603050405020304" pitchFamily="18" charset="0"/>
            </a:rPr>
            <a:t>examines structural theory and the physical principles that underlie structural behavior.  The course is divided into analysis and design.  The projects that demonstrate the basic principles of structural design are the design of beams in three different materials – steel, wood, and reinforced concrete.  This data point is the design of simply supported wide-flange steel beams that are a part of a structural framework.  </a:t>
          </a:r>
          <a:r>
            <a:rPr lang="en-US" sz="1100" i="1">
              <a:effectLst/>
              <a:latin typeface="Times New Roman" panose="02020603050405020304" pitchFamily="18" charset="0"/>
              <a:ea typeface="Times New Roman" panose="02020603050405020304" pitchFamily="18" charset="0"/>
            </a:rPr>
            <a:t>Test 3</a:t>
          </a:r>
          <a:r>
            <a:rPr lang="en-US" sz="1100">
              <a:effectLst/>
              <a:latin typeface="Times New Roman" panose="02020603050405020304" pitchFamily="18" charset="0"/>
              <a:ea typeface="Times New Roman" panose="02020603050405020304" pitchFamily="18" charset="0"/>
            </a:rPr>
            <a:t> evaluates students’ ability to recognize the principles of structural design of steel beams.</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Test 3 is worth 200 points.  The problems in CM A231 are graded on the correctness of the solution, however points are deducted for unprofessional presentation.</a:t>
          </a:r>
        </a:p>
        <a:p>
          <a:endParaRPr lang="en-US" sz="1100"/>
        </a:p>
      </xdr:txBody>
    </xdr:sp>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10</xdr:col>
          <xdr:colOff>390525</xdr:colOff>
          <xdr:row>50</xdr:row>
          <xdr:rowOff>95250</xdr:rowOff>
        </xdr:to>
        <xdr:sp macro="" textlink="">
          <xdr:nvSpPr>
            <xdr:cNvPr id="736257" name="Object 1" hidden="1">
              <a:extLst>
                <a:ext uri="{63B3BB69-23CF-44E3-9099-C40C66FF867C}">
                  <a14:compatExt spid="_x0000_s736257"/>
                </a:ext>
                <a:ext uri="{FF2B5EF4-FFF2-40B4-BE49-F238E27FC236}">
                  <a16:creationId xmlns:a16="http://schemas.microsoft.com/office/drawing/2014/main" id="{00000000-0008-0000-0D00-0000013C0B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4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685800</xdr:colOff>
          <xdr:row>39</xdr:row>
          <xdr:rowOff>57150</xdr:rowOff>
        </xdr:from>
        <xdr:to>
          <xdr:col>15</xdr:col>
          <xdr:colOff>228600</xdr:colOff>
          <xdr:row>60</xdr:row>
          <xdr:rowOff>85725</xdr:rowOff>
        </xdr:to>
        <xdr:sp macro="" textlink="">
          <xdr:nvSpPr>
            <xdr:cNvPr id="52225" name="Object 1" hidden="1">
              <a:extLst>
                <a:ext uri="{63B3BB69-23CF-44E3-9099-C40C66FF867C}">
                  <a14:compatExt spid="_x0000_s52225"/>
                </a:ext>
                <a:ext uri="{FF2B5EF4-FFF2-40B4-BE49-F238E27FC236}">
                  <a16:creationId xmlns:a16="http://schemas.microsoft.com/office/drawing/2014/main" id="{00000000-0008-0000-9200-000001C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41.xml><?xml version="1.0" encoding="utf-8"?>
<xdr:wsDr xmlns:xdr="http://schemas.openxmlformats.org/drawingml/2006/spreadsheetDrawing" xmlns:a="http://schemas.openxmlformats.org/drawingml/2006/main">
  <xdr:twoCellAnchor>
    <xdr:from>
      <xdr:col>0</xdr:col>
      <xdr:colOff>47625</xdr:colOff>
      <xdr:row>38</xdr:row>
      <xdr:rowOff>142875</xdr:rowOff>
    </xdr:from>
    <xdr:to>
      <xdr:col>9</xdr:col>
      <xdr:colOff>542925</xdr:colOff>
      <xdr:row>56</xdr:row>
      <xdr:rowOff>95250</xdr:rowOff>
    </xdr:to>
    <xdr:sp macro="" textlink="">
      <xdr:nvSpPr>
        <xdr:cNvPr id="2" name="TextBox 1">
          <a:extLst>
            <a:ext uri="{FF2B5EF4-FFF2-40B4-BE49-F238E27FC236}">
              <a16:creationId xmlns:a16="http://schemas.microsoft.com/office/drawing/2014/main" id="{00000000-0008-0000-9300-000002000000}"/>
            </a:ext>
          </a:extLst>
        </xdr:cNvPr>
        <xdr:cNvSpPr txBox="1"/>
      </xdr:nvSpPr>
      <xdr:spPr>
        <a:xfrm>
          <a:off x="47625" y="7658100"/>
          <a:ext cx="6048375" cy="3381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13.1 Source Course – AET A142 – Mechanical and Electrical Technology</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13.1</a:t>
          </a: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Assignment:  Project 5</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i="1">
              <a:effectLst/>
              <a:latin typeface="Times New Roman" panose="02020603050405020304" pitchFamily="18" charset="0"/>
              <a:ea typeface="Times New Roman" panose="02020603050405020304" pitchFamily="18" charset="0"/>
            </a:rPr>
            <a:t>Mechanical and Electrical Technology</a:t>
          </a:r>
          <a:r>
            <a:rPr lang="en-US" sz="1100">
              <a:effectLst/>
              <a:latin typeface="Times New Roman" panose="02020603050405020304" pitchFamily="18" charset="0"/>
              <a:ea typeface="Times New Roman" panose="02020603050405020304" pitchFamily="18" charset="0"/>
            </a:rPr>
            <a:t> introduces students to the basic concepts, processes, and fundamentals of mechanical and electrical systems common to all buildings. Project 5 focuses on the fluid mechanics associated with water supply systems and the principles used in determining drain, waste, and vent (DWV) requirements. It requires students to calculate water supply pipe requirements based on municipal water supply pressure. Students must reference the Uniform Plumbing Code (UPC) to determine the number of Water Supply Fixture Units associated with supply lines to calculate pipe sizes. Students must also use the UPC to determine the Drainage Fixture Units used to calculate DWV requirements. Calculations are presented in AutoCAD as a Mechanical Plan layout.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Project 5 is worth 80 points. </a:t>
          </a:r>
          <a:endParaRPr lang="en-US" sz="1100"/>
        </a:p>
      </xdr:txBody>
    </xdr:sp>
    <xdr:clientData/>
  </xdr:twoCellAnchor>
</xdr:wsDr>
</file>

<file path=xl/drawings/drawing142.xml><?xml version="1.0" encoding="utf-8"?>
<xdr:wsDr xmlns:xdr="http://schemas.openxmlformats.org/drawingml/2006/spreadsheetDrawing" xmlns:a="http://schemas.openxmlformats.org/drawingml/2006/main">
  <xdr:twoCellAnchor>
    <xdr:from>
      <xdr:col>0</xdr:col>
      <xdr:colOff>47625</xdr:colOff>
      <xdr:row>38</xdr:row>
      <xdr:rowOff>142875</xdr:rowOff>
    </xdr:from>
    <xdr:to>
      <xdr:col>9</xdr:col>
      <xdr:colOff>542925</xdr:colOff>
      <xdr:row>56</xdr:row>
      <xdr:rowOff>95250</xdr:rowOff>
    </xdr:to>
    <xdr:sp macro="" textlink="">
      <xdr:nvSpPr>
        <xdr:cNvPr id="2" name="TextBox 1">
          <a:extLst>
            <a:ext uri="{FF2B5EF4-FFF2-40B4-BE49-F238E27FC236}">
              <a16:creationId xmlns:a16="http://schemas.microsoft.com/office/drawing/2014/main" id="{00000000-0008-0000-9400-000002000000}"/>
            </a:ext>
          </a:extLst>
        </xdr:cNvPr>
        <xdr:cNvSpPr txBox="1"/>
      </xdr:nvSpPr>
      <xdr:spPr>
        <a:xfrm>
          <a:off x="47625" y="7658100"/>
          <a:ext cx="6048375" cy="3381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13.1 Source Course – AET A142 – Mechanical and Electrical Technology</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13.1</a:t>
          </a: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Assignment:  Project 5</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i="1">
              <a:effectLst/>
              <a:latin typeface="Times New Roman" panose="02020603050405020304" pitchFamily="18" charset="0"/>
              <a:ea typeface="Times New Roman" panose="02020603050405020304" pitchFamily="18" charset="0"/>
            </a:rPr>
            <a:t>Mechanical and Electrical Technology</a:t>
          </a:r>
          <a:r>
            <a:rPr lang="en-US" sz="1100">
              <a:effectLst/>
              <a:latin typeface="Times New Roman" panose="02020603050405020304" pitchFamily="18" charset="0"/>
              <a:ea typeface="Times New Roman" panose="02020603050405020304" pitchFamily="18" charset="0"/>
            </a:rPr>
            <a:t> introduces students to the basic concepts, processes, and fundamentals of mechanical and electrical systems common to all buildings. Project 5 focuses on the fluid mechanics associated with water supply systems and the principles used in determining drain, waste, and vent (DWV) requirements. It requires students to calculate water supply pipe requirements based on municipal water supply pressure. Students must reference the Uniform Plumbing Code (UPC) to determine the number of Water Supply Fixture Units associated with supply lines to calculate pipe sizes. Students must also use the UPC to determine the Drainage Fixture Units used to calculate DWV requirements. Calculations are presented in AutoCAD as a Mechanical Plan layout.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Project 5 is worth 80 points. </a:t>
          </a:r>
          <a:endParaRPr lang="en-US" sz="1100"/>
        </a:p>
      </xdr:txBody>
    </xdr:sp>
    <xdr:clientData/>
  </xdr:twoCellAnchor>
</xdr:wsDr>
</file>

<file path=xl/drawings/drawing143.xml><?xml version="1.0" encoding="utf-8"?>
<xdr:wsDr xmlns:xdr="http://schemas.openxmlformats.org/drawingml/2006/spreadsheetDrawing" xmlns:a="http://schemas.openxmlformats.org/drawingml/2006/main">
  <xdr:twoCellAnchor>
    <xdr:from>
      <xdr:col>0</xdr:col>
      <xdr:colOff>47625</xdr:colOff>
      <xdr:row>38</xdr:row>
      <xdr:rowOff>142875</xdr:rowOff>
    </xdr:from>
    <xdr:to>
      <xdr:col>9</xdr:col>
      <xdr:colOff>542925</xdr:colOff>
      <xdr:row>56</xdr:row>
      <xdr:rowOff>95250</xdr:rowOff>
    </xdr:to>
    <xdr:sp macro="" textlink="">
      <xdr:nvSpPr>
        <xdr:cNvPr id="2" name="TextBox 1">
          <a:extLst>
            <a:ext uri="{FF2B5EF4-FFF2-40B4-BE49-F238E27FC236}">
              <a16:creationId xmlns:a16="http://schemas.microsoft.com/office/drawing/2014/main" id="{00000000-0008-0000-9500-000002000000}"/>
            </a:ext>
          </a:extLst>
        </xdr:cNvPr>
        <xdr:cNvSpPr txBox="1"/>
      </xdr:nvSpPr>
      <xdr:spPr>
        <a:xfrm>
          <a:off x="47625" y="7658100"/>
          <a:ext cx="6048375" cy="3381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13.1 Source Course – AET A142 – Mechanical and Electrical Technology</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13.1</a:t>
          </a: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Assignment:  Project 5</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i="1">
              <a:effectLst/>
              <a:latin typeface="Times New Roman" panose="02020603050405020304" pitchFamily="18" charset="0"/>
              <a:ea typeface="Times New Roman" panose="02020603050405020304" pitchFamily="18" charset="0"/>
            </a:rPr>
            <a:t>Mechanical and Electrical Technology</a:t>
          </a:r>
          <a:r>
            <a:rPr lang="en-US" sz="1100">
              <a:effectLst/>
              <a:latin typeface="Times New Roman" panose="02020603050405020304" pitchFamily="18" charset="0"/>
              <a:ea typeface="Times New Roman" panose="02020603050405020304" pitchFamily="18" charset="0"/>
            </a:rPr>
            <a:t> introduces students to the basic concepts, processes, and fundamentals of mechanical and electrical systems common to all buildings. Project 5 focuses on the fluid mechanics associated with water supply systems and the principles used in determining drain, waste, and vent (DWV) requirements. It requires students to calculate water supply pipe requirements based on municipal water supply pressure. Students must reference the Uniform Plumbing Code (UPC) to determine the number of Water Supply Fixture Units associated with supply lines to calculate pipe sizes. Students must also use the UPC to determine the Drainage Fixture Units used to calculate DWV requirements. Calculations are presented in AutoCAD as a Mechanical Plan layout.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Project 5 is worth 80 points. </a:t>
          </a:r>
          <a:endParaRPr lang="en-US" sz="1100"/>
        </a:p>
      </xdr:txBody>
    </xdr:sp>
    <xdr:clientData/>
  </xdr:twoCellAnchor>
</xdr:wsDr>
</file>

<file path=xl/drawings/drawing144.xml><?xml version="1.0" encoding="utf-8"?>
<xdr:wsDr xmlns:xdr="http://schemas.openxmlformats.org/drawingml/2006/spreadsheetDrawing" xmlns:a="http://schemas.openxmlformats.org/drawingml/2006/main">
  <xdr:twoCellAnchor>
    <xdr:from>
      <xdr:col>0</xdr:col>
      <xdr:colOff>47625</xdr:colOff>
      <xdr:row>38</xdr:row>
      <xdr:rowOff>142875</xdr:rowOff>
    </xdr:from>
    <xdr:to>
      <xdr:col>9</xdr:col>
      <xdr:colOff>542925</xdr:colOff>
      <xdr:row>56</xdr:row>
      <xdr:rowOff>95250</xdr:rowOff>
    </xdr:to>
    <xdr:sp macro="" textlink="">
      <xdr:nvSpPr>
        <xdr:cNvPr id="2" name="TextBox 1">
          <a:extLst>
            <a:ext uri="{FF2B5EF4-FFF2-40B4-BE49-F238E27FC236}">
              <a16:creationId xmlns:a16="http://schemas.microsoft.com/office/drawing/2014/main" id="{00000000-0008-0000-9600-000002000000}"/>
            </a:ext>
          </a:extLst>
        </xdr:cNvPr>
        <xdr:cNvSpPr txBox="1"/>
      </xdr:nvSpPr>
      <xdr:spPr>
        <a:xfrm>
          <a:off x="47625" y="7667625"/>
          <a:ext cx="6048375" cy="3381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13.1 Source Course – AET A142 – Mechanical and Electrical Technology</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13.1</a:t>
          </a: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Assignment:  Project 5</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i="1">
              <a:effectLst/>
              <a:latin typeface="Times New Roman" panose="02020603050405020304" pitchFamily="18" charset="0"/>
              <a:ea typeface="Times New Roman" panose="02020603050405020304" pitchFamily="18" charset="0"/>
            </a:rPr>
            <a:t>Mechanical and Electrical Technology</a:t>
          </a:r>
          <a:r>
            <a:rPr lang="en-US" sz="1100">
              <a:effectLst/>
              <a:latin typeface="Times New Roman" panose="02020603050405020304" pitchFamily="18" charset="0"/>
              <a:ea typeface="Times New Roman" panose="02020603050405020304" pitchFamily="18" charset="0"/>
            </a:rPr>
            <a:t> introduces students to the basic concepts, processes, and fundamentals of mechanical and electrical systems common to all buildings. Project 5 focuses on the fluid mechanics associated with water supply systems and the principles used in determining drain, waste, and vent (DWV) requirements. It requires students to calculate water supply pipe requirements based on municipal water supply pressure. Students must reference the Uniform Plumbing Code (UPC) to determine the number of Water Supply Fixture Units associated with supply lines to calculate pipe sizes. Students must also use the UPC to determine the Drainage Fixture Units used to calculate DWV requirements. Calculations are presented in AutoCAD as a Mechanical Plan layout.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Project 5 is worth 80 points. A score of 75% and above is considered sufficient to have met the student learning outcomes.</a:t>
          </a:r>
        </a:p>
        <a:p>
          <a:endParaRPr lang="en-US" sz="1100"/>
        </a:p>
      </xdr:txBody>
    </xdr:sp>
    <xdr:clientData/>
  </xdr:twoCellAnchor>
</xdr:wsDr>
</file>

<file path=xl/drawings/drawing145.xml><?xml version="1.0" encoding="utf-8"?>
<xdr:wsDr xmlns:xdr="http://schemas.openxmlformats.org/drawingml/2006/spreadsheetDrawing" xmlns:a="http://schemas.openxmlformats.org/drawingml/2006/main">
  <xdr:twoCellAnchor>
    <xdr:from>
      <xdr:col>0</xdr:col>
      <xdr:colOff>38100</xdr:colOff>
      <xdr:row>38</xdr:row>
      <xdr:rowOff>57150</xdr:rowOff>
    </xdr:from>
    <xdr:to>
      <xdr:col>9</xdr:col>
      <xdr:colOff>571500</xdr:colOff>
      <xdr:row>55</xdr:row>
      <xdr:rowOff>9525</xdr:rowOff>
    </xdr:to>
    <xdr:sp macro="" textlink="">
      <xdr:nvSpPr>
        <xdr:cNvPr id="2" name="TextBox 1">
          <a:extLst>
            <a:ext uri="{FF2B5EF4-FFF2-40B4-BE49-F238E27FC236}">
              <a16:creationId xmlns:a16="http://schemas.microsoft.com/office/drawing/2014/main" id="{00000000-0008-0000-9700-000002000000}"/>
            </a:ext>
          </a:extLst>
        </xdr:cNvPr>
        <xdr:cNvSpPr txBox="1"/>
      </xdr:nvSpPr>
      <xdr:spPr>
        <a:xfrm>
          <a:off x="38100" y="7581900"/>
          <a:ext cx="6105525" cy="3190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13.1 Source Course – AET A142 – Mechanical &amp; Electrical Technology</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13.1</a:t>
          </a:r>
          <a:r>
            <a:rPr lang="en-US" sz="1100">
              <a:effectLst/>
              <a:latin typeface="Times New Roman" panose="02020603050405020304" pitchFamily="18" charset="0"/>
              <a:ea typeface="Times New Roman" panose="02020603050405020304" pitchFamily="18" charset="0"/>
            </a:rPr>
            <a:t> </a:t>
          </a:r>
          <a:r>
            <a:rPr lang="en-US" sz="1100" b="1">
              <a:effectLst/>
              <a:latin typeface="Times New Roman" panose="02020603050405020304" pitchFamily="18" charset="0"/>
              <a:ea typeface="Times New Roman" panose="02020603050405020304" pitchFamily="18" charset="0"/>
            </a:rPr>
            <a:t>– Mechanical Systems</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Assignment:  Project 5</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i="1">
              <a:effectLst/>
              <a:latin typeface="Times New Roman" panose="02020603050405020304" pitchFamily="18" charset="0"/>
              <a:ea typeface="Times New Roman" panose="02020603050405020304" pitchFamily="18" charset="0"/>
            </a:rPr>
            <a:t>Mechanical and Electrical Technology</a:t>
          </a:r>
          <a:r>
            <a:rPr lang="en-US" sz="1100">
              <a:effectLst/>
              <a:latin typeface="Times New Roman" panose="02020603050405020304" pitchFamily="18" charset="0"/>
              <a:ea typeface="Times New Roman" panose="02020603050405020304" pitchFamily="18" charset="0"/>
            </a:rPr>
            <a:t> introduces students to the basic concepts, processes, and fundamentals of mechanical and electrical systems common to all buildings. </a:t>
          </a:r>
          <a:r>
            <a:rPr lang="en-US" sz="1100" i="1">
              <a:effectLst/>
              <a:latin typeface="Times New Roman" panose="02020603050405020304" pitchFamily="18" charset="0"/>
              <a:ea typeface="Times New Roman" panose="02020603050405020304" pitchFamily="18" charset="0"/>
            </a:rPr>
            <a:t>Project 5</a:t>
          </a:r>
          <a:r>
            <a:rPr lang="en-US" sz="1100">
              <a:effectLst/>
              <a:latin typeface="Times New Roman" panose="02020603050405020304" pitchFamily="18" charset="0"/>
              <a:ea typeface="Times New Roman" panose="02020603050405020304" pitchFamily="18" charset="0"/>
            </a:rPr>
            <a:t> focuses on the fluid mechanics associated with water supply systems and the principles used in determining drain, waste, and vent (DWV) requirements. It requires students to calculate water supply pipe requirements based on municipal water supply pressure. Students must reference the Uniform Plumbing Code (UPC) to determine the number of Water Supply Fixture Units associated with supply lines to calculate pipe sizes. Students must also use the UPC to determine the Drainage Fixture Units used to calculate DWV requirements. Calculations are presented in AutoCAD as a Mechanical Plan layout.</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Project 5 is worth 80 points. </a:t>
          </a:r>
        </a:p>
        <a:p>
          <a:endParaRPr lang="en-US" sz="1100"/>
        </a:p>
      </xdr:txBody>
    </xdr:sp>
    <xdr:clientData/>
  </xdr:twoCellAnchor>
</xdr:wsDr>
</file>

<file path=xl/drawings/drawing14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295275</xdr:colOff>
          <xdr:row>38</xdr:row>
          <xdr:rowOff>114300</xdr:rowOff>
        </xdr:from>
        <xdr:to>
          <xdr:col>11</xdr:col>
          <xdr:colOff>495300</xdr:colOff>
          <xdr:row>76</xdr:row>
          <xdr:rowOff>9525</xdr:rowOff>
        </xdr:to>
        <xdr:sp macro="" textlink="">
          <xdr:nvSpPr>
            <xdr:cNvPr id="54275" name="Object 3" hidden="1">
              <a:extLst>
                <a:ext uri="{63B3BB69-23CF-44E3-9099-C40C66FF867C}">
                  <a14:compatExt spid="_x0000_s54275"/>
                </a:ext>
                <a:ext uri="{FF2B5EF4-FFF2-40B4-BE49-F238E27FC236}">
                  <a16:creationId xmlns:a16="http://schemas.microsoft.com/office/drawing/2014/main" id="{00000000-0008-0000-9800-000003D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47.xml><?xml version="1.0" encoding="utf-8"?>
<xdr:wsDr xmlns:xdr="http://schemas.openxmlformats.org/drawingml/2006/spreadsheetDrawing" xmlns:a="http://schemas.openxmlformats.org/drawingml/2006/main">
  <xdr:twoCellAnchor>
    <xdr:from>
      <xdr:col>0</xdr:col>
      <xdr:colOff>66675</xdr:colOff>
      <xdr:row>38</xdr:row>
      <xdr:rowOff>133350</xdr:rowOff>
    </xdr:from>
    <xdr:to>
      <xdr:col>9</xdr:col>
      <xdr:colOff>542925</xdr:colOff>
      <xdr:row>58</xdr:row>
      <xdr:rowOff>38100</xdr:rowOff>
    </xdr:to>
    <xdr:sp macro="" textlink="">
      <xdr:nvSpPr>
        <xdr:cNvPr id="2" name="TextBox 1">
          <a:extLst>
            <a:ext uri="{FF2B5EF4-FFF2-40B4-BE49-F238E27FC236}">
              <a16:creationId xmlns:a16="http://schemas.microsoft.com/office/drawing/2014/main" id="{00000000-0008-0000-9900-000002000000}"/>
            </a:ext>
          </a:extLst>
        </xdr:cNvPr>
        <xdr:cNvSpPr txBox="1"/>
      </xdr:nvSpPr>
      <xdr:spPr>
        <a:xfrm>
          <a:off x="66675" y="7648575"/>
          <a:ext cx="6067425" cy="3714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13.2 Source Course – AET A142 – Mechanical and Electrical Technology</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20.2</a:t>
          </a:r>
          <a:r>
            <a:rPr lang="en-US" sz="1100">
              <a:effectLst/>
              <a:latin typeface="Times New Roman" panose="02020603050405020304" pitchFamily="18" charset="0"/>
              <a:ea typeface="Times New Roman" panose="02020603050405020304" pitchFamily="18" charset="0"/>
            </a:rPr>
            <a:t> - </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Assignment:  Final Exam</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i="1">
              <a:effectLst/>
              <a:latin typeface="Times New Roman" panose="02020603050405020304" pitchFamily="18" charset="0"/>
              <a:ea typeface="Times New Roman" panose="02020603050405020304" pitchFamily="18" charset="0"/>
            </a:rPr>
            <a:t>Mechanical and Electrical Technology</a:t>
          </a:r>
          <a:r>
            <a:rPr lang="en-US" sz="1100">
              <a:effectLst/>
              <a:latin typeface="Times New Roman" panose="02020603050405020304" pitchFamily="18" charset="0"/>
              <a:ea typeface="Times New Roman" panose="02020603050405020304" pitchFamily="18" charset="0"/>
            </a:rPr>
            <a:t> introduces students to the basic concepts, processes, and fundamentals of mechanical and electrical systems common to all buildings. The Final Exam covers material primarily associated with electrical systems. Students must be able to differentiate between series and parallel circuits; AC and DC power; calculate amps, volts, watts, and power within electrical circuits; explain how electrical components (such as GFCI receptacles, single pole, double pole, 3-way &amp; 4 way switches, and transformers) work; explain the types and relative efficiencies of various lamps; demonstrate the use of National Electrical Code tables to determine safe wire sizes, and calculate demand and power usage, applying local electrical utility billing rates.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The Final Exam is worth 180 points. </a:t>
          </a:r>
          <a:endParaRPr lang="en-US" sz="1100"/>
        </a:p>
      </xdr:txBody>
    </xdr:sp>
    <xdr:clientData/>
  </xdr:twoCellAnchor>
</xdr:wsDr>
</file>

<file path=xl/drawings/drawing148.xml><?xml version="1.0" encoding="utf-8"?>
<xdr:wsDr xmlns:xdr="http://schemas.openxmlformats.org/drawingml/2006/spreadsheetDrawing" xmlns:a="http://schemas.openxmlformats.org/drawingml/2006/main">
  <xdr:twoCellAnchor>
    <xdr:from>
      <xdr:col>0</xdr:col>
      <xdr:colOff>66675</xdr:colOff>
      <xdr:row>38</xdr:row>
      <xdr:rowOff>133350</xdr:rowOff>
    </xdr:from>
    <xdr:to>
      <xdr:col>9</xdr:col>
      <xdr:colOff>542925</xdr:colOff>
      <xdr:row>58</xdr:row>
      <xdr:rowOff>38100</xdr:rowOff>
    </xdr:to>
    <xdr:sp macro="" textlink="">
      <xdr:nvSpPr>
        <xdr:cNvPr id="2" name="TextBox 1">
          <a:extLst>
            <a:ext uri="{FF2B5EF4-FFF2-40B4-BE49-F238E27FC236}">
              <a16:creationId xmlns:a16="http://schemas.microsoft.com/office/drawing/2014/main" id="{00000000-0008-0000-9A00-000002000000}"/>
            </a:ext>
          </a:extLst>
        </xdr:cNvPr>
        <xdr:cNvSpPr txBox="1"/>
      </xdr:nvSpPr>
      <xdr:spPr>
        <a:xfrm>
          <a:off x="66675" y="7648575"/>
          <a:ext cx="6067425" cy="3714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13.2 Source Course – AET A142 – Mechanical and Electrical Technology</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20.2</a:t>
          </a:r>
          <a:r>
            <a:rPr lang="en-US" sz="1100">
              <a:effectLst/>
              <a:latin typeface="Times New Roman" panose="02020603050405020304" pitchFamily="18" charset="0"/>
              <a:ea typeface="Times New Roman" panose="02020603050405020304" pitchFamily="18" charset="0"/>
            </a:rPr>
            <a:t> - </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Assignment:  Final Exam</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i="1">
              <a:effectLst/>
              <a:latin typeface="Times New Roman" panose="02020603050405020304" pitchFamily="18" charset="0"/>
              <a:ea typeface="Times New Roman" panose="02020603050405020304" pitchFamily="18" charset="0"/>
            </a:rPr>
            <a:t>Mechanical and Electrical Technology</a:t>
          </a:r>
          <a:r>
            <a:rPr lang="en-US" sz="1100">
              <a:effectLst/>
              <a:latin typeface="Times New Roman" panose="02020603050405020304" pitchFamily="18" charset="0"/>
              <a:ea typeface="Times New Roman" panose="02020603050405020304" pitchFamily="18" charset="0"/>
            </a:rPr>
            <a:t> introduces students to the basic concepts, processes, and fundamentals of mechanical and electrical systems common to all buildings. The Final Exam covers material primarily associated with electrical systems. Students must be able to differentiate between series and parallel circuits; AC and DC power; calculate amps, volts, watts, and power within electrical circuits; explain how electrical components (such as GFCI receptacles, single pole, double pole, 3-way &amp; 4 way switches, and transformers) work; explain the types and relative efficiencies of various lamps; demonstrate the use of National Electrical Code tables to determine safe wire sizes, and calculate demand and power usage, applying local electrical utility billing rates.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The Final Exam is worth 180 points. </a:t>
          </a:r>
          <a:endParaRPr lang="en-US" sz="1100"/>
        </a:p>
      </xdr:txBody>
    </xdr:sp>
    <xdr:clientData/>
  </xdr:twoCellAnchor>
</xdr:wsDr>
</file>

<file path=xl/drawings/drawing149.xml><?xml version="1.0" encoding="utf-8"?>
<xdr:wsDr xmlns:xdr="http://schemas.openxmlformats.org/drawingml/2006/spreadsheetDrawing" xmlns:a="http://schemas.openxmlformats.org/drawingml/2006/main">
  <xdr:twoCellAnchor>
    <xdr:from>
      <xdr:col>0</xdr:col>
      <xdr:colOff>66675</xdr:colOff>
      <xdr:row>38</xdr:row>
      <xdr:rowOff>133350</xdr:rowOff>
    </xdr:from>
    <xdr:to>
      <xdr:col>9</xdr:col>
      <xdr:colOff>542925</xdr:colOff>
      <xdr:row>58</xdr:row>
      <xdr:rowOff>38100</xdr:rowOff>
    </xdr:to>
    <xdr:sp macro="" textlink="">
      <xdr:nvSpPr>
        <xdr:cNvPr id="2" name="TextBox 1">
          <a:extLst>
            <a:ext uri="{FF2B5EF4-FFF2-40B4-BE49-F238E27FC236}">
              <a16:creationId xmlns:a16="http://schemas.microsoft.com/office/drawing/2014/main" id="{00000000-0008-0000-9B00-000002000000}"/>
            </a:ext>
          </a:extLst>
        </xdr:cNvPr>
        <xdr:cNvSpPr txBox="1"/>
      </xdr:nvSpPr>
      <xdr:spPr>
        <a:xfrm>
          <a:off x="66675" y="7648575"/>
          <a:ext cx="6067425" cy="3714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13.2 Source Course – AET A142 – Mechanical and Electrical Technology</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20.2</a:t>
          </a:r>
          <a:r>
            <a:rPr lang="en-US" sz="1100">
              <a:effectLst/>
              <a:latin typeface="Times New Roman" panose="02020603050405020304" pitchFamily="18" charset="0"/>
              <a:ea typeface="Times New Roman" panose="02020603050405020304" pitchFamily="18" charset="0"/>
            </a:rPr>
            <a:t> - </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Assignment:  Final Exam</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i="1">
              <a:effectLst/>
              <a:latin typeface="Times New Roman" panose="02020603050405020304" pitchFamily="18" charset="0"/>
              <a:ea typeface="Times New Roman" panose="02020603050405020304" pitchFamily="18" charset="0"/>
            </a:rPr>
            <a:t>Mechanical and Electrical Technology</a:t>
          </a:r>
          <a:r>
            <a:rPr lang="en-US" sz="1100">
              <a:effectLst/>
              <a:latin typeface="Times New Roman" panose="02020603050405020304" pitchFamily="18" charset="0"/>
              <a:ea typeface="Times New Roman" panose="02020603050405020304" pitchFamily="18" charset="0"/>
            </a:rPr>
            <a:t> introduces students to the basic concepts, processes, and fundamentals of mechanical and electrical systems common to all buildings. The Final Exam covers material primarily associated with electrical systems. Students must be able to differentiate between series and parallel circuits; AC and DC power; calculate amps, volts, watts, and power within electrical circuits; explain how electrical components (such as GFCI receptacles, single pole, double pole, 3-way &amp; 4 way switches, and transformers) work; explain the types and relative efficiencies of various lamps; demonstrate the use of National Electrical Code tables to determine safe wire sizes, and calculate demand and power usage, applying local electrical utility billing rates.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The Final Exam is worth 180 points. </a:t>
          </a:r>
          <a:endParaRPr lang="en-US" sz="1100"/>
        </a:p>
      </xdr:txBody>
    </xdr:sp>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10</xdr:col>
          <xdr:colOff>390525</xdr:colOff>
          <xdr:row>50</xdr:row>
          <xdr:rowOff>95250</xdr:rowOff>
        </xdr:to>
        <xdr:sp macro="" textlink="">
          <xdr:nvSpPr>
            <xdr:cNvPr id="451585" name="Object 1" hidden="1">
              <a:extLst>
                <a:ext uri="{63B3BB69-23CF-44E3-9099-C40C66FF867C}">
                  <a14:compatExt spid="_x0000_s451585"/>
                </a:ext>
                <a:ext uri="{FF2B5EF4-FFF2-40B4-BE49-F238E27FC236}">
                  <a16:creationId xmlns:a16="http://schemas.microsoft.com/office/drawing/2014/main" id="{00000000-0008-0000-0E00-000001E406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50.xml><?xml version="1.0" encoding="utf-8"?>
<xdr:wsDr xmlns:xdr="http://schemas.openxmlformats.org/drawingml/2006/spreadsheetDrawing" xmlns:a="http://schemas.openxmlformats.org/drawingml/2006/main">
  <xdr:twoCellAnchor>
    <xdr:from>
      <xdr:col>0</xdr:col>
      <xdr:colOff>66675</xdr:colOff>
      <xdr:row>38</xdr:row>
      <xdr:rowOff>133350</xdr:rowOff>
    </xdr:from>
    <xdr:to>
      <xdr:col>9</xdr:col>
      <xdr:colOff>542925</xdr:colOff>
      <xdr:row>58</xdr:row>
      <xdr:rowOff>38100</xdr:rowOff>
    </xdr:to>
    <xdr:sp macro="" textlink="">
      <xdr:nvSpPr>
        <xdr:cNvPr id="2" name="TextBox 1">
          <a:extLst>
            <a:ext uri="{FF2B5EF4-FFF2-40B4-BE49-F238E27FC236}">
              <a16:creationId xmlns:a16="http://schemas.microsoft.com/office/drawing/2014/main" id="{00000000-0008-0000-9C00-000002000000}"/>
            </a:ext>
          </a:extLst>
        </xdr:cNvPr>
        <xdr:cNvSpPr txBox="1"/>
      </xdr:nvSpPr>
      <xdr:spPr>
        <a:xfrm>
          <a:off x="66675" y="7658100"/>
          <a:ext cx="6067425" cy="3714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13.2 Source Course – AET A142 – Mechanical and Electrical Technology</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20.2</a:t>
          </a:r>
          <a:r>
            <a:rPr lang="en-US" sz="1100">
              <a:effectLst/>
              <a:latin typeface="Times New Roman" panose="02020603050405020304" pitchFamily="18" charset="0"/>
              <a:ea typeface="Times New Roman" panose="02020603050405020304" pitchFamily="18" charset="0"/>
            </a:rPr>
            <a:t> - </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Assignment:  Final Exam</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i="1">
              <a:effectLst/>
              <a:latin typeface="Times New Roman" panose="02020603050405020304" pitchFamily="18" charset="0"/>
              <a:ea typeface="Times New Roman" panose="02020603050405020304" pitchFamily="18" charset="0"/>
            </a:rPr>
            <a:t>Mechanical and Electrical Technology</a:t>
          </a:r>
          <a:r>
            <a:rPr lang="en-US" sz="1100">
              <a:effectLst/>
              <a:latin typeface="Times New Roman" panose="02020603050405020304" pitchFamily="18" charset="0"/>
              <a:ea typeface="Times New Roman" panose="02020603050405020304" pitchFamily="18" charset="0"/>
            </a:rPr>
            <a:t> introduces students to the basic concepts, processes, and fundamentals of mechanical and electrical systems common to all buildings. The Final Exam covers material primarily associated with electrical systems. Students must be able to differentiate between series and parallel circuits; AC and DC power; calculate amps, volts, watts, and power within electrical circuits; explain how electrical components (such as GFCI receptacles, single pole, double pole, 3-way &amp; 4 way switches, and transformers) work; explain the types and relative efficiencies of various lamps; demonstrate the use of National Electrical Code tables to determine safe wire sizes, and calculate demand and power usage, applying local electrical utility billing rates.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The Final Exam is worth 180 points. A score of 75% and above is considered sufficient to have met the student learning outcomes.</a:t>
          </a:r>
        </a:p>
        <a:p>
          <a:endParaRPr lang="en-US" sz="1100"/>
        </a:p>
      </xdr:txBody>
    </xdr:sp>
    <xdr:clientData/>
  </xdr:twoCellAnchor>
</xdr:wsDr>
</file>

<file path=xl/drawings/drawing151.xml><?xml version="1.0" encoding="utf-8"?>
<xdr:wsDr xmlns:xdr="http://schemas.openxmlformats.org/drawingml/2006/spreadsheetDrawing" xmlns:a="http://schemas.openxmlformats.org/drawingml/2006/main">
  <xdr:twoCellAnchor>
    <xdr:from>
      <xdr:col>0</xdr:col>
      <xdr:colOff>57150</xdr:colOff>
      <xdr:row>38</xdr:row>
      <xdr:rowOff>66676</xdr:rowOff>
    </xdr:from>
    <xdr:to>
      <xdr:col>9</xdr:col>
      <xdr:colOff>514350</xdr:colOff>
      <xdr:row>55</xdr:row>
      <xdr:rowOff>9526</xdr:rowOff>
    </xdr:to>
    <xdr:sp macro="" textlink="">
      <xdr:nvSpPr>
        <xdr:cNvPr id="2" name="TextBox 1">
          <a:extLst>
            <a:ext uri="{FF2B5EF4-FFF2-40B4-BE49-F238E27FC236}">
              <a16:creationId xmlns:a16="http://schemas.microsoft.com/office/drawing/2014/main" id="{00000000-0008-0000-9D00-000002000000}"/>
            </a:ext>
          </a:extLst>
        </xdr:cNvPr>
        <xdr:cNvSpPr txBox="1"/>
      </xdr:nvSpPr>
      <xdr:spPr>
        <a:xfrm>
          <a:off x="57150" y="7581901"/>
          <a:ext cx="6010275" cy="3181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13.2 Source Course – AET A142 – Mechanical &amp; Electrical Technology</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13.2</a:t>
          </a:r>
          <a:r>
            <a:rPr lang="en-US" sz="1100">
              <a:effectLst/>
              <a:latin typeface="Times New Roman" panose="02020603050405020304" pitchFamily="18" charset="0"/>
              <a:ea typeface="Times New Roman" panose="02020603050405020304" pitchFamily="18" charset="0"/>
            </a:rPr>
            <a:t> -</a:t>
          </a:r>
          <a:r>
            <a:rPr lang="en-US" sz="1100" b="1">
              <a:effectLst/>
              <a:latin typeface="Times New Roman" panose="02020603050405020304" pitchFamily="18" charset="0"/>
              <a:ea typeface="Times New Roman" panose="02020603050405020304" pitchFamily="18" charset="0"/>
            </a:rPr>
            <a:t> Electrical Systems</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Assignment:  Final Exam</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i="1">
              <a:effectLst/>
              <a:latin typeface="Times New Roman" panose="02020603050405020304" pitchFamily="18" charset="0"/>
              <a:ea typeface="Times New Roman" panose="02020603050405020304" pitchFamily="18" charset="0"/>
            </a:rPr>
            <a:t>Mechanical and Electrical Technology</a:t>
          </a:r>
          <a:r>
            <a:rPr lang="en-US" sz="1100">
              <a:effectLst/>
              <a:latin typeface="Times New Roman" panose="02020603050405020304" pitchFamily="18" charset="0"/>
              <a:ea typeface="Times New Roman" panose="02020603050405020304" pitchFamily="18" charset="0"/>
            </a:rPr>
            <a:t> introduces students to the basic concepts, processes, and fundamentals of mechanical and electrical systems common to all buildings. The </a:t>
          </a:r>
          <a:r>
            <a:rPr lang="en-US" sz="1100" i="1">
              <a:effectLst/>
              <a:latin typeface="Times New Roman" panose="02020603050405020304" pitchFamily="18" charset="0"/>
              <a:ea typeface="Times New Roman" panose="02020603050405020304" pitchFamily="18" charset="0"/>
            </a:rPr>
            <a:t>Final Exam </a:t>
          </a:r>
          <a:r>
            <a:rPr lang="en-US" sz="1100">
              <a:effectLst/>
              <a:latin typeface="Times New Roman" panose="02020603050405020304" pitchFamily="18" charset="0"/>
              <a:ea typeface="Times New Roman" panose="02020603050405020304" pitchFamily="18" charset="0"/>
            </a:rPr>
            <a:t>covers material primarily associated with electrical systems. Students must be able to differentiate between series and parallel circuits, AC and DC power, calculate amps, volts, watts, and power within electrical circuits, explain how electrical components (such as GFCI receptacles, single pole, double pole, 3-way &amp; 4 way switches, and transformers) work, explain the types and relative efficiencies of various lamps, demonstrate the use of National Electrical Code tables to determine safe wire sizes, and calculate demand and power usage.</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The Final Exam is worth 180 points. </a:t>
          </a:r>
        </a:p>
        <a:p>
          <a:endParaRPr lang="en-US" sz="1100"/>
        </a:p>
      </xdr:txBody>
    </xdr:sp>
    <xdr:clientData/>
  </xdr:twoCellAnchor>
</xdr:wsDr>
</file>

<file path=xl/drawings/drawing15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12</xdr:col>
          <xdr:colOff>447675</xdr:colOff>
          <xdr:row>62</xdr:row>
          <xdr:rowOff>28575</xdr:rowOff>
        </xdr:to>
        <xdr:sp macro="" textlink="">
          <xdr:nvSpPr>
            <xdr:cNvPr id="56322" name="Object 2" hidden="1">
              <a:extLst>
                <a:ext uri="{63B3BB69-23CF-44E3-9099-C40C66FF867C}">
                  <a14:compatExt spid="_x0000_s56322"/>
                </a:ext>
                <a:ext uri="{FF2B5EF4-FFF2-40B4-BE49-F238E27FC236}">
                  <a16:creationId xmlns:a16="http://schemas.microsoft.com/office/drawing/2014/main" id="{00000000-0008-0000-9E00-000002D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10</xdr:col>
          <xdr:colOff>390525</xdr:colOff>
          <xdr:row>56</xdr:row>
          <xdr:rowOff>57150</xdr:rowOff>
        </xdr:to>
        <xdr:sp macro="" textlink="">
          <xdr:nvSpPr>
            <xdr:cNvPr id="212993" name="Object 1" hidden="1">
              <a:extLst>
                <a:ext uri="{63B3BB69-23CF-44E3-9099-C40C66FF867C}">
                  <a14:compatExt spid="_x0000_s212993"/>
                </a:ext>
                <a:ext uri="{FF2B5EF4-FFF2-40B4-BE49-F238E27FC236}">
                  <a16:creationId xmlns:a16="http://schemas.microsoft.com/office/drawing/2014/main" id="{00000000-0008-0000-0F00-000001400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333375</xdr:colOff>
          <xdr:row>46</xdr:row>
          <xdr:rowOff>28575</xdr:rowOff>
        </xdr:from>
        <xdr:to>
          <xdr:col>12</xdr:col>
          <xdr:colOff>371475</xdr:colOff>
          <xdr:row>89</xdr:row>
          <xdr:rowOff>28575</xdr:rowOff>
        </xdr:to>
        <xdr:sp macro="" textlink="">
          <xdr:nvSpPr>
            <xdr:cNvPr id="457729" name="Object 1" hidden="1">
              <a:extLst>
                <a:ext uri="{63B3BB69-23CF-44E3-9099-C40C66FF867C}">
                  <a14:compatExt spid="_x0000_s457729"/>
                </a:ext>
                <a:ext uri="{FF2B5EF4-FFF2-40B4-BE49-F238E27FC236}">
                  <a16:creationId xmlns:a16="http://schemas.microsoft.com/office/drawing/2014/main" id="{00000000-0008-0000-1000-000001FC06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xdr:twoCellAnchor>
    <xdr:from>
      <xdr:col>0</xdr:col>
      <xdr:colOff>28576</xdr:colOff>
      <xdr:row>45</xdr:row>
      <xdr:rowOff>47625</xdr:rowOff>
    </xdr:from>
    <xdr:to>
      <xdr:col>9</xdr:col>
      <xdr:colOff>600076</xdr:colOff>
      <xdr:row>57</xdr:row>
      <xdr:rowOff>0</xdr:rowOff>
    </xdr:to>
    <xdr:sp macro="" textlink="">
      <xdr:nvSpPr>
        <xdr:cNvPr id="2" name="TextBox 1">
          <a:extLst>
            <a:ext uri="{FF2B5EF4-FFF2-40B4-BE49-F238E27FC236}">
              <a16:creationId xmlns:a16="http://schemas.microsoft.com/office/drawing/2014/main" id="{00000000-0008-0000-1100-000002000000}"/>
            </a:ext>
          </a:extLst>
        </xdr:cNvPr>
        <xdr:cNvSpPr txBox="1"/>
      </xdr:nvSpPr>
      <xdr:spPr>
        <a:xfrm>
          <a:off x="28576" y="9001125"/>
          <a:ext cx="5867400" cy="2457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1200"/>
            </a:spcBef>
            <a:spcAft>
              <a:spcPts val="0"/>
            </a:spcAft>
          </a:pPr>
          <a:r>
            <a:rPr lang="en-US" sz="1100">
              <a:effectLst/>
              <a:latin typeface="Times New Roman" panose="02020603050405020304" pitchFamily="18" charset="0"/>
              <a:ea typeface="Times New Roman" panose="02020603050405020304" pitchFamily="18" charset="0"/>
            </a:rPr>
            <a:t>2.1 Source Course – CM A163 – Building Construction Cost Estimating</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2.1</a:t>
          </a: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Assignment: Outhouse Cost Estimate</a:t>
          </a:r>
        </a:p>
        <a:p>
          <a:pPr marL="0" marR="0">
            <a:spcBef>
              <a:spcPts val="0"/>
            </a:spcBef>
            <a:spcAft>
              <a:spcPts val="0"/>
            </a:spcAft>
          </a:pPr>
          <a:r>
            <a:rPr lang="en-US" sz="1100">
              <a:solidFill>
                <a:srgbClr val="558ED5"/>
              </a:solidFill>
              <a:effectLst/>
              <a:latin typeface="Times New Roman" panose="02020603050405020304" pitchFamily="18" charset="0"/>
              <a:ea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Students in the</a:t>
          </a:r>
          <a:r>
            <a:rPr lang="en-US" sz="1100" i="1">
              <a:effectLst/>
              <a:latin typeface="Times New Roman" panose="02020603050405020304" pitchFamily="18" charset="0"/>
              <a:ea typeface="Times New Roman" panose="02020603050405020304" pitchFamily="18" charset="0"/>
            </a:rPr>
            <a:t> Building Construction Cost Estimating</a:t>
          </a:r>
          <a:r>
            <a:rPr lang="en-US" sz="1100">
              <a:effectLst/>
              <a:latin typeface="Times New Roman" panose="02020603050405020304" pitchFamily="18" charset="0"/>
              <a:ea typeface="Times New Roman" panose="02020603050405020304" pitchFamily="18" charset="0"/>
            </a:rPr>
            <a:t> course focuses on the basics of developing a cost estimate for a construction project.  The </a:t>
          </a:r>
          <a:r>
            <a:rPr lang="en-US" sz="1100" i="1">
              <a:effectLst/>
              <a:latin typeface="Times New Roman" panose="02020603050405020304" pitchFamily="18" charset="0"/>
              <a:ea typeface="Times New Roman" panose="02020603050405020304" pitchFamily="18" charset="0"/>
            </a:rPr>
            <a:t>Outhouse Cost Estimate </a:t>
          </a:r>
          <a:r>
            <a:rPr lang="en-US" sz="1100">
              <a:effectLst/>
              <a:latin typeface="Times New Roman" panose="02020603050405020304" pitchFamily="18" charset="0"/>
              <a:ea typeface="Times New Roman" panose="02020603050405020304" pitchFamily="18" charset="0"/>
            </a:rPr>
            <a:t>assignment provides students with an opportunity to learn and understand the fundamentals of preparing a cost estimate for a basic structure.  Students are asked to review the drawing and prepare a Quantity Sheet to estimate the materials necessary to complete construction of this building.</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This assignment is graded on a Pass/Fail standard; Pass equals 100 points / Fail equals 0 points. </a:t>
          </a:r>
        </a:p>
        <a:p>
          <a:endParaRPr lang="en-US" sz="1100"/>
        </a:p>
      </xdr:txBody>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200025</xdr:colOff>
          <xdr:row>45</xdr:row>
          <xdr:rowOff>57150</xdr:rowOff>
        </xdr:from>
        <xdr:to>
          <xdr:col>18</xdr:col>
          <xdr:colOff>266700</xdr:colOff>
          <xdr:row>118</xdr:row>
          <xdr:rowOff>85725</xdr:rowOff>
        </xdr:to>
        <xdr:sp macro="" textlink="">
          <xdr:nvSpPr>
            <xdr:cNvPr id="8194" name="Object 2" hidden="1">
              <a:extLst>
                <a:ext uri="{63B3BB69-23CF-44E3-9099-C40C66FF867C}">
                  <a14:compatExt spid="_x0000_s8194"/>
                </a:ext>
                <a:ext uri="{FF2B5EF4-FFF2-40B4-BE49-F238E27FC236}">
                  <a16:creationId xmlns:a16="http://schemas.microsoft.com/office/drawing/2014/main" id="{00000000-0008-0000-1200-000002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79</xdr:row>
          <xdr:rowOff>171450</xdr:rowOff>
        </xdr:from>
        <xdr:to>
          <xdr:col>17</xdr:col>
          <xdr:colOff>466725</xdr:colOff>
          <xdr:row>97</xdr:row>
          <xdr:rowOff>9525</xdr:rowOff>
        </xdr:to>
        <xdr:sp macro="" textlink="">
          <xdr:nvSpPr>
            <xdr:cNvPr id="8195" name="Object 3" hidden="1">
              <a:extLst>
                <a:ext uri="{63B3BB69-23CF-44E3-9099-C40C66FF867C}">
                  <a14:compatExt spid="_x0000_s8195"/>
                </a:ext>
                <a:ext uri="{FF2B5EF4-FFF2-40B4-BE49-F238E27FC236}">
                  <a16:creationId xmlns:a16="http://schemas.microsoft.com/office/drawing/2014/main" id="{00000000-0008-0000-1200-000003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28575</xdr:colOff>
      <xdr:row>38</xdr:row>
      <xdr:rowOff>0</xdr:rowOff>
    </xdr:from>
    <xdr:to>
      <xdr:col>8</xdr:col>
      <xdr:colOff>276225</xdr:colOff>
      <xdr:row>57</xdr:row>
      <xdr:rowOff>180975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8575" y="7515225"/>
          <a:ext cx="5200650" cy="3800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1200"/>
            </a:spcBef>
            <a:spcAft>
              <a:spcPts val="0"/>
            </a:spcAft>
          </a:pPr>
          <a:r>
            <a:rPr lang="en-US" sz="1100">
              <a:effectLst/>
              <a:latin typeface="Times New Roman" panose="02020603050405020304" pitchFamily="18" charset="0"/>
              <a:ea typeface="Times New Roman" panose="02020603050405020304" pitchFamily="18" charset="0"/>
            </a:rPr>
            <a:t>1.1 Source Course – AET A102 – Methods of Building Construction</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1.1</a:t>
          </a: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200">
              <a:effectLst/>
              <a:latin typeface="Times New Roman" panose="02020603050405020304" pitchFamily="18" charset="0"/>
              <a:ea typeface="Times New Roman" panose="02020603050405020304" pitchFamily="18" charset="0"/>
              <a:cs typeface="Times New Roman" panose="02020603050405020304" pitchFamily="18" charset="0"/>
            </a:rPr>
            <a:t>Assignment: Research Innovative MEP Systems</a:t>
          </a:r>
        </a:p>
        <a:p>
          <a:pPr marL="0" marR="0">
            <a:spcBef>
              <a:spcPts val="0"/>
            </a:spcBef>
            <a:spcAft>
              <a:spcPts val="0"/>
            </a:spcAft>
          </a:pPr>
          <a:r>
            <a:rPr lang="en-US" sz="1200">
              <a:effectLst/>
              <a:latin typeface="Times New Roman" panose="02020603050405020304" pitchFamily="18" charset="0"/>
              <a:ea typeface="Times New Roman" panose="02020603050405020304" pitchFamily="18" charset="0"/>
              <a:cs typeface="Times New Roman" panose="02020603050405020304" pitchFamily="18" charset="0"/>
            </a:rPr>
            <a:t> </a:t>
          </a:r>
        </a:p>
        <a:p>
          <a:r>
            <a:rPr lang="en-US" sz="1200">
              <a:solidFill>
                <a:schemeClr val="dk1"/>
              </a:solidFill>
              <a:effectLst/>
              <a:latin typeface="Times New Roman" panose="02020603050405020304" pitchFamily="18" charset="0"/>
              <a:ea typeface="+mn-ea"/>
              <a:cs typeface="Times New Roman" panose="02020603050405020304" pitchFamily="18" charset="0"/>
            </a:rPr>
            <a:t>Project 9 for AET A242, </a:t>
          </a:r>
          <a:r>
            <a:rPr lang="en-US" sz="1200" i="1">
              <a:solidFill>
                <a:schemeClr val="dk1"/>
              </a:solidFill>
              <a:effectLst/>
              <a:latin typeface="Times New Roman" panose="02020603050405020304" pitchFamily="18" charset="0"/>
              <a:ea typeface="+mn-ea"/>
              <a:cs typeface="Times New Roman" panose="02020603050405020304" pitchFamily="18" charset="0"/>
            </a:rPr>
            <a:t>Mechanical, Electrical &amp; Plumbing Systems,</a:t>
          </a:r>
          <a:r>
            <a:rPr lang="en-US" sz="1200">
              <a:solidFill>
                <a:schemeClr val="dk1"/>
              </a:solidFill>
              <a:effectLst/>
              <a:latin typeface="Times New Roman" panose="02020603050405020304" pitchFamily="18" charset="0"/>
              <a:ea typeface="+mn-ea"/>
              <a:cs typeface="Times New Roman" panose="02020603050405020304" pitchFamily="18" charset="0"/>
            </a:rPr>
            <a:t> is the final project in the class. It allows students to explore innovative MEP systems that interest them. They are given a list of possible topics but allows them to propose their own topic if it falls within the scope of an MEP class. Students must reference recent literature about their chosen topic and develop a research paper. They must also prepare an oral presentation to inform fellow classmates of what they discovered about their innovative MEP system.</a:t>
          </a:r>
        </a:p>
        <a:p>
          <a:endParaRPr lang="en-US" sz="1200">
            <a:solidFill>
              <a:schemeClr val="dk1"/>
            </a:solidFill>
            <a:effectLst/>
            <a:latin typeface="Times New Roman" panose="02020603050405020304" pitchFamily="18" charset="0"/>
            <a:ea typeface="+mn-ea"/>
            <a:cs typeface="Times New Roman" panose="02020603050405020304" pitchFamily="18" charset="0"/>
          </a:endParaRPr>
        </a:p>
        <a:p>
          <a:r>
            <a:rPr lang="en-US" sz="1200">
              <a:solidFill>
                <a:schemeClr val="dk1"/>
              </a:solidFill>
              <a:effectLst/>
              <a:latin typeface="Times New Roman" panose="02020603050405020304" pitchFamily="18" charset="0"/>
              <a:ea typeface="+mn-ea"/>
              <a:cs typeface="Times New Roman" panose="02020603050405020304" pitchFamily="18" charset="0"/>
            </a:rPr>
            <a:t>The project is worth 81 points.</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endParaRPr lang="en-US" sz="1100"/>
        </a:p>
      </xdr:txBody>
    </xdr:sp>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10</xdr:col>
          <xdr:colOff>371475</xdr:colOff>
          <xdr:row>46</xdr:row>
          <xdr:rowOff>190500</xdr:rowOff>
        </xdr:to>
        <xdr:sp macro="" textlink="">
          <xdr:nvSpPr>
            <xdr:cNvPr id="737281" name="Object 1" hidden="1">
              <a:extLst>
                <a:ext uri="{63B3BB69-23CF-44E3-9099-C40C66FF867C}">
                  <a14:compatExt spid="_x0000_s737281"/>
                </a:ext>
                <a:ext uri="{FF2B5EF4-FFF2-40B4-BE49-F238E27FC236}">
                  <a16:creationId xmlns:a16="http://schemas.microsoft.com/office/drawing/2014/main" id="{00000000-0008-0000-1300-000001400B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11</xdr:col>
          <xdr:colOff>123825</xdr:colOff>
          <xdr:row>58</xdr:row>
          <xdr:rowOff>114300</xdr:rowOff>
        </xdr:to>
        <xdr:sp macro="" textlink="">
          <xdr:nvSpPr>
            <xdr:cNvPr id="452610" name="Object 2" hidden="1">
              <a:extLst>
                <a:ext uri="{63B3BB69-23CF-44E3-9099-C40C66FF867C}">
                  <a14:compatExt spid="_x0000_s452610"/>
                </a:ext>
                <a:ext uri="{FF2B5EF4-FFF2-40B4-BE49-F238E27FC236}">
                  <a16:creationId xmlns:a16="http://schemas.microsoft.com/office/drawing/2014/main" id="{00000000-0008-0000-1400-000002E806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10</xdr:col>
          <xdr:colOff>371475</xdr:colOff>
          <xdr:row>60</xdr:row>
          <xdr:rowOff>0</xdr:rowOff>
        </xdr:to>
        <xdr:sp macro="" textlink="">
          <xdr:nvSpPr>
            <xdr:cNvPr id="304130" name="Object 2" hidden="1">
              <a:extLst>
                <a:ext uri="{63B3BB69-23CF-44E3-9099-C40C66FF867C}">
                  <a14:compatExt spid="_x0000_s304130"/>
                </a:ext>
                <a:ext uri="{FF2B5EF4-FFF2-40B4-BE49-F238E27FC236}">
                  <a16:creationId xmlns:a16="http://schemas.microsoft.com/office/drawing/2014/main" id="{00000000-0008-0000-1500-000002A404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9</xdr:col>
          <xdr:colOff>523875</xdr:colOff>
          <xdr:row>52</xdr:row>
          <xdr:rowOff>190500</xdr:rowOff>
        </xdr:to>
        <xdr:sp macro="" textlink="">
          <xdr:nvSpPr>
            <xdr:cNvPr id="580610" name="Object 2" hidden="1">
              <a:extLst>
                <a:ext uri="{63B3BB69-23CF-44E3-9099-C40C66FF867C}">
                  <a14:compatExt spid="_x0000_s580610"/>
                </a:ext>
                <a:ext uri="{FF2B5EF4-FFF2-40B4-BE49-F238E27FC236}">
                  <a16:creationId xmlns:a16="http://schemas.microsoft.com/office/drawing/2014/main" id="{00000000-0008-0000-1600-000002DC08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4.xml><?xml version="1.0" encoding="utf-8"?>
<xdr:wsDr xmlns:xdr="http://schemas.openxmlformats.org/drawingml/2006/spreadsheetDrawing" xmlns:a="http://schemas.openxmlformats.org/drawingml/2006/main">
  <xdr:twoCellAnchor>
    <xdr:from>
      <xdr:col>0</xdr:col>
      <xdr:colOff>9525</xdr:colOff>
      <xdr:row>43</xdr:row>
      <xdr:rowOff>114300</xdr:rowOff>
    </xdr:from>
    <xdr:to>
      <xdr:col>9</xdr:col>
      <xdr:colOff>552450</xdr:colOff>
      <xdr:row>54</xdr:row>
      <xdr:rowOff>228600</xdr:rowOff>
    </xdr:to>
    <xdr:sp macro="" textlink="">
      <xdr:nvSpPr>
        <xdr:cNvPr id="3" name="TextBox 2">
          <a:extLst>
            <a:ext uri="{FF2B5EF4-FFF2-40B4-BE49-F238E27FC236}">
              <a16:creationId xmlns:a16="http://schemas.microsoft.com/office/drawing/2014/main" id="{00000000-0008-0000-1700-000003000000}"/>
            </a:ext>
          </a:extLst>
        </xdr:cNvPr>
        <xdr:cNvSpPr txBox="1"/>
      </xdr:nvSpPr>
      <xdr:spPr>
        <a:xfrm>
          <a:off x="9525" y="8620125"/>
          <a:ext cx="6115050" cy="2733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2.2 Source Course – CM A263 – Civil Construction Cost Estimating</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2.2</a:t>
          </a: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Assignment: Mallard Lane Cost Estimate</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The</a:t>
          </a:r>
          <a:r>
            <a:rPr lang="en-US" sz="1100" i="1">
              <a:effectLst/>
              <a:latin typeface="Times New Roman" panose="02020603050405020304" pitchFamily="18" charset="0"/>
              <a:ea typeface="Times New Roman" panose="02020603050405020304" pitchFamily="18" charset="0"/>
            </a:rPr>
            <a:t> Civil Construction Cost Estimating</a:t>
          </a:r>
          <a:r>
            <a:rPr lang="en-US" sz="1100">
              <a:effectLst/>
              <a:latin typeface="Times New Roman" panose="02020603050405020304" pitchFamily="18" charset="0"/>
              <a:ea typeface="Times New Roman" panose="02020603050405020304" pitchFamily="18" charset="0"/>
            </a:rPr>
            <a:t> course focuses on the basics of developing a cost estimate for a civil construction project.  The </a:t>
          </a:r>
          <a:r>
            <a:rPr lang="en-US" sz="1100" i="1">
              <a:effectLst/>
              <a:latin typeface="Times New Roman" panose="02020603050405020304" pitchFamily="18" charset="0"/>
              <a:ea typeface="Times New Roman" panose="02020603050405020304" pitchFamily="18" charset="0"/>
            </a:rPr>
            <a:t>Mallard Lane Cost Estimate </a:t>
          </a:r>
          <a:r>
            <a:rPr lang="en-US" sz="1100">
              <a:effectLst/>
              <a:latin typeface="Times New Roman" panose="02020603050405020304" pitchFamily="18" charset="0"/>
              <a:ea typeface="Times New Roman" panose="02020603050405020304" pitchFamily="18" charset="0"/>
            </a:rPr>
            <a:t>assignment provides students with an opportunity to learn and understand the fundamentals of preparing a cost estimate for a basic road construction project.  Students are asked to review the drawing and specifications, and then use the Average End Area Method to prepare an estimate of the materials required to complete the construction project.</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This assignment is worth 60 points. </a:t>
          </a:r>
        </a:p>
        <a:p>
          <a:endParaRPr lang="en-US" sz="1100"/>
        </a:p>
      </xdr:txBody>
    </xdr:sp>
    <xdr:clientData/>
  </xdr:twoCellAnchor>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257175</xdr:colOff>
          <xdr:row>43</xdr:row>
          <xdr:rowOff>171450</xdr:rowOff>
        </xdr:from>
        <xdr:to>
          <xdr:col>14</xdr:col>
          <xdr:colOff>95250</xdr:colOff>
          <xdr:row>66</xdr:row>
          <xdr:rowOff>142875</xdr:rowOff>
        </xdr:to>
        <xdr:sp macro="" textlink="">
          <xdr:nvSpPr>
            <xdr:cNvPr id="9217" name="Object 1" hidden="1">
              <a:extLst>
                <a:ext uri="{63B3BB69-23CF-44E3-9099-C40C66FF867C}">
                  <a14:compatExt spid="_x0000_s9217"/>
                </a:ext>
                <a:ext uri="{FF2B5EF4-FFF2-40B4-BE49-F238E27FC236}">
                  <a16:creationId xmlns:a16="http://schemas.microsoft.com/office/drawing/2014/main" id="{00000000-0008-0000-1800-0000012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10</xdr:col>
          <xdr:colOff>304800</xdr:colOff>
          <xdr:row>49</xdr:row>
          <xdr:rowOff>95250</xdr:rowOff>
        </xdr:to>
        <xdr:sp macro="" textlink="">
          <xdr:nvSpPr>
            <xdr:cNvPr id="738305" name="Object 1" hidden="1">
              <a:extLst>
                <a:ext uri="{63B3BB69-23CF-44E3-9099-C40C66FF867C}">
                  <a14:compatExt spid="_x0000_s738305"/>
                </a:ext>
                <a:ext uri="{FF2B5EF4-FFF2-40B4-BE49-F238E27FC236}">
                  <a16:creationId xmlns:a16="http://schemas.microsoft.com/office/drawing/2014/main" id="{00000000-0008-0000-1900-000001440B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10</xdr:col>
          <xdr:colOff>304800</xdr:colOff>
          <xdr:row>49</xdr:row>
          <xdr:rowOff>95250</xdr:rowOff>
        </xdr:to>
        <xdr:sp macro="" textlink="">
          <xdr:nvSpPr>
            <xdr:cNvPr id="453633" name="Object 1" hidden="1">
              <a:extLst>
                <a:ext uri="{63B3BB69-23CF-44E3-9099-C40C66FF867C}">
                  <a14:compatExt spid="_x0000_s453633"/>
                </a:ext>
                <a:ext uri="{FF2B5EF4-FFF2-40B4-BE49-F238E27FC236}">
                  <a16:creationId xmlns:a16="http://schemas.microsoft.com/office/drawing/2014/main" id="{00000000-0008-0000-1A00-000001EC06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10</xdr:col>
          <xdr:colOff>304800</xdr:colOff>
          <xdr:row>57</xdr:row>
          <xdr:rowOff>9525</xdr:rowOff>
        </xdr:to>
        <xdr:sp macro="" textlink="">
          <xdr:nvSpPr>
            <xdr:cNvPr id="219137" name="Object 1" hidden="1">
              <a:extLst>
                <a:ext uri="{63B3BB69-23CF-44E3-9099-C40C66FF867C}">
                  <a14:compatExt spid="_x0000_s219137"/>
                </a:ext>
                <a:ext uri="{FF2B5EF4-FFF2-40B4-BE49-F238E27FC236}">
                  <a16:creationId xmlns:a16="http://schemas.microsoft.com/office/drawing/2014/main" id="{00000000-0008-0000-1B00-000001580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9.xml><?xml version="1.0" encoding="utf-8"?>
<xdr:wsDr xmlns:xdr="http://schemas.openxmlformats.org/drawingml/2006/spreadsheetDrawing" xmlns:a="http://schemas.openxmlformats.org/drawingml/2006/main">
  <xdr:twoCellAnchor>
    <xdr:from>
      <xdr:col>0</xdr:col>
      <xdr:colOff>38100</xdr:colOff>
      <xdr:row>45</xdr:row>
      <xdr:rowOff>66675</xdr:rowOff>
    </xdr:from>
    <xdr:to>
      <xdr:col>8</xdr:col>
      <xdr:colOff>38100</xdr:colOff>
      <xdr:row>58</xdr:row>
      <xdr:rowOff>171450</xdr:rowOff>
    </xdr:to>
    <xdr:sp macro="" textlink="">
      <xdr:nvSpPr>
        <xdr:cNvPr id="2" name="TextBox 1">
          <a:extLst>
            <a:ext uri="{FF2B5EF4-FFF2-40B4-BE49-F238E27FC236}">
              <a16:creationId xmlns:a16="http://schemas.microsoft.com/office/drawing/2014/main" id="{00000000-0008-0000-1C00-000002000000}"/>
            </a:ext>
          </a:extLst>
        </xdr:cNvPr>
        <xdr:cNvSpPr txBox="1"/>
      </xdr:nvSpPr>
      <xdr:spPr>
        <a:xfrm>
          <a:off x="38100" y="9020175"/>
          <a:ext cx="4772025" cy="2800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3.1 Source Course – CM A202 – Project Planning and Scheduling</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3.1</a:t>
          </a: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Assignment:  Assignment 1 – Creating a Gantt Chart</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i="1">
              <a:effectLst/>
              <a:latin typeface="Times New Roman" panose="02020603050405020304" pitchFamily="18" charset="0"/>
              <a:ea typeface="Times New Roman" panose="02020603050405020304" pitchFamily="18" charset="0"/>
            </a:rPr>
            <a:t>Project Planning and Scheduling</a:t>
          </a:r>
          <a:r>
            <a:rPr lang="en-US" sz="1100">
              <a:effectLst/>
              <a:latin typeface="Times New Roman" panose="02020603050405020304" pitchFamily="18" charset="0"/>
              <a:ea typeface="Times New Roman" panose="02020603050405020304" pitchFamily="18" charset="0"/>
            </a:rPr>
            <a:t> introduces students to project management fundamentals. In the </a:t>
          </a:r>
          <a:r>
            <a:rPr lang="en-US" sz="1100" i="1">
              <a:effectLst/>
              <a:latin typeface="Times New Roman" panose="02020603050405020304" pitchFamily="18" charset="0"/>
              <a:ea typeface="Times New Roman" panose="02020603050405020304" pitchFamily="18" charset="0"/>
            </a:rPr>
            <a:t>Creating a Gantt Chart</a:t>
          </a:r>
          <a:r>
            <a:rPr lang="en-US" sz="1100">
              <a:effectLst/>
              <a:latin typeface="Times New Roman" panose="02020603050405020304" pitchFamily="18" charset="0"/>
              <a:ea typeface="Times New Roman" panose="02020603050405020304" pitchFamily="18" charset="0"/>
            </a:rPr>
            <a:t> assignment, the students are asked to create a Gantt Chart for a small</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construction project. The students are given a project scope, and asked to identify all activities, and estimate activity durations. The final submission will be an Adobe PDF file submitted to the instructor via Blackboard.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This assignment is worth 30 points.  </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38</xdr:row>
      <xdr:rowOff>0</xdr:rowOff>
    </xdr:from>
    <xdr:to>
      <xdr:col>8</xdr:col>
      <xdr:colOff>276225</xdr:colOff>
      <xdr:row>57</xdr:row>
      <xdr:rowOff>180975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8575" y="7515225"/>
          <a:ext cx="5200650" cy="3800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1200"/>
            </a:spcBef>
            <a:spcAft>
              <a:spcPts val="0"/>
            </a:spcAft>
          </a:pPr>
          <a:r>
            <a:rPr lang="en-US" sz="1100">
              <a:effectLst/>
              <a:latin typeface="Times New Roman" panose="02020603050405020304" pitchFamily="18" charset="0"/>
              <a:ea typeface="Times New Roman" panose="02020603050405020304" pitchFamily="18" charset="0"/>
            </a:rPr>
            <a:t>1.1 Source Course – AET A102 – Methods of Building Construction</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1.1</a:t>
          </a: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200">
              <a:effectLst/>
              <a:latin typeface="Times New Roman" panose="02020603050405020304" pitchFamily="18" charset="0"/>
              <a:ea typeface="Times New Roman" panose="02020603050405020304" pitchFamily="18" charset="0"/>
              <a:cs typeface="Times New Roman" panose="02020603050405020304" pitchFamily="18" charset="0"/>
            </a:rPr>
            <a:t>Assignment: Research Innovative MEP Systems</a:t>
          </a:r>
        </a:p>
        <a:p>
          <a:pPr marL="0" marR="0">
            <a:spcBef>
              <a:spcPts val="0"/>
            </a:spcBef>
            <a:spcAft>
              <a:spcPts val="0"/>
            </a:spcAft>
          </a:pPr>
          <a:r>
            <a:rPr lang="en-US" sz="1200">
              <a:effectLst/>
              <a:latin typeface="Times New Roman" panose="02020603050405020304" pitchFamily="18" charset="0"/>
              <a:ea typeface="Times New Roman" panose="02020603050405020304" pitchFamily="18" charset="0"/>
              <a:cs typeface="Times New Roman" panose="02020603050405020304" pitchFamily="18" charset="0"/>
            </a:rPr>
            <a:t> </a:t>
          </a:r>
        </a:p>
        <a:p>
          <a:r>
            <a:rPr lang="en-US" sz="1200">
              <a:solidFill>
                <a:schemeClr val="dk1"/>
              </a:solidFill>
              <a:effectLst/>
              <a:latin typeface="Times New Roman" panose="02020603050405020304" pitchFamily="18" charset="0"/>
              <a:ea typeface="+mn-ea"/>
              <a:cs typeface="Times New Roman" panose="02020603050405020304" pitchFamily="18" charset="0"/>
            </a:rPr>
            <a:t>Project 9 for AET A242, </a:t>
          </a:r>
          <a:r>
            <a:rPr lang="en-US" sz="1200" i="1">
              <a:solidFill>
                <a:schemeClr val="dk1"/>
              </a:solidFill>
              <a:effectLst/>
              <a:latin typeface="Times New Roman" panose="02020603050405020304" pitchFamily="18" charset="0"/>
              <a:ea typeface="+mn-ea"/>
              <a:cs typeface="Times New Roman" panose="02020603050405020304" pitchFamily="18" charset="0"/>
            </a:rPr>
            <a:t>Mechanical, Electrical &amp; Plumbing Systems,</a:t>
          </a:r>
          <a:r>
            <a:rPr lang="en-US" sz="1200">
              <a:solidFill>
                <a:schemeClr val="dk1"/>
              </a:solidFill>
              <a:effectLst/>
              <a:latin typeface="Times New Roman" panose="02020603050405020304" pitchFamily="18" charset="0"/>
              <a:ea typeface="+mn-ea"/>
              <a:cs typeface="Times New Roman" panose="02020603050405020304" pitchFamily="18" charset="0"/>
            </a:rPr>
            <a:t> is the final project in the class. It allows students to explore innovative MEP systems that interest them. They are given a list of possible topics but allows them to propose their own topic if it falls within the scope of an MEP class. Students must reference recent literature about their chosen topic and develop a research paper. They must also prepare an oral presentation to inform fellow classmates of what they discovered about their innovative MEP system.</a:t>
          </a:r>
        </a:p>
        <a:p>
          <a:endParaRPr lang="en-US" sz="1200">
            <a:solidFill>
              <a:schemeClr val="dk1"/>
            </a:solidFill>
            <a:effectLst/>
            <a:latin typeface="Times New Roman" panose="02020603050405020304" pitchFamily="18" charset="0"/>
            <a:ea typeface="+mn-ea"/>
            <a:cs typeface="Times New Roman" panose="02020603050405020304" pitchFamily="18" charset="0"/>
          </a:endParaRPr>
        </a:p>
        <a:p>
          <a:r>
            <a:rPr lang="en-US" sz="1200">
              <a:solidFill>
                <a:schemeClr val="dk1"/>
              </a:solidFill>
              <a:effectLst/>
              <a:latin typeface="Times New Roman" panose="02020603050405020304" pitchFamily="18" charset="0"/>
              <a:ea typeface="+mn-ea"/>
              <a:cs typeface="Times New Roman" panose="02020603050405020304" pitchFamily="18" charset="0"/>
            </a:rPr>
            <a:t>The project is worth 81 points.</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endParaRPr lang="en-US" sz="1100"/>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38100</xdr:colOff>
      <xdr:row>45</xdr:row>
      <xdr:rowOff>76200</xdr:rowOff>
    </xdr:from>
    <xdr:to>
      <xdr:col>9</xdr:col>
      <xdr:colOff>495300</xdr:colOff>
      <xdr:row>60</xdr:row>
      <xdr:rowOff>9525</xdr:rowOff>
    </xdr:to>
    <xdr:sp macro="" textlink="">
      <xdr:nvSpPr>
        <xdr:cNvPr id="2" name="TextBox 1">
          <a:extLst>
            <a:ext uri="{FF2B5EF4-FFF2-40B4-BE49-F238E27FC236}">
              <a16:creationId xmlns:a16="http://schemas.microsoft.com/office/drawing/2014/main" id="{00000000-0008-0000-1D00-000002000000}"/>
            </a:ext>
          </a:extLst>
        </xdr:cNvPr>
        <xdr:cNvSpPr txBox="1"/>
      </xdr:nvSpPr>
      <xdr:spPr>
        <a:xfrm>
          <a:off x="38100" y="9029700"/>
          <a:ext cx="5838825" cy="3009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3.1 Source Course – CM A202 – Project Planning and Scheduling</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3.1</a:t>
          </a: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Assignment:  Warehouse CPM Schedule</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i="1">
              <a:effectLst/>
              <a:latin typeface="Times New Roman" panose="02020603050405020304" pitchFamily="18" charset="0"/>
              <a:ea typeface="Times New Roman" panose="02020603050405020304" pitchFamily="18" charset="0"/>
            </a:rPr>
            <a:t>Project Planning and Scheduling</a:t>
          </a:r>
          <a:r>
            <a:rPr lang="en-US" sz="1100">
              <a:effectLst/>
              <a:latin typeface="Times New Roman" panose="02020603050405020304" pitchFamily="18" charset="0"/>
              <a:ea typeface="Times New Roman" panose="02020603050405020304" pitchFamily="18" charset="0"/>
            </a:rPr>
            <a:t> introduces students to project management fundamentals.  In the </a:t>
          </a:r>
          <a:r>
            <a:rPr lang="en-US" sz="1100" i="1">
              <a:effectLst/>
              <a:latin typeface="Times New Roman" panose="02020603050405020304" pitchFamily="18" charset="0"/>
              <a:ea typeface="Times New Roman" panose="02020603050405020304" pitchFamily="18" charset="0"/>
            </a:rPr>
            <a:t>Warehouse CPM Schedule </a:t>
          </a:r>
          <a:r>
            <a:rPr lang="en-US" sz="1100">
              <a:effectLst/>
              <a:latin typeface="Times New Roman" panose="02020603050405020304" pitchFamily="18" charset="0"/>
              <a:ea typeface="Times New Roman" panose="02020603050405020304" pitchFamily="18" charset="0"/>
            </a:rPr>
            <a:t>assignment, the students are asked to create a detailed CPM schedule for a warehouse construction project.  The students are given a project scope, and asked to identify all activities, create a work breakdown structure, estimate activity durations, perform a forward pass calculating project duration, perform a backward pass, identify total float, and critical path.  The final submission will be a printed CPM network diagram (completed in either Excel or MS Project), as well as written answers to four (4) questions regarding activity duration, critical path, completion dates, and redundant arrows.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r>
            <a:rPr lang="en-US" sz="1100">
              <a:effectLst/>
              <a:latin typeface="Times New Roman" panose="02020603050405020304" pitchFamily="18" charset="0"/>
              <a:ea typeface="Times New Roman" panose="02020603050405020304" pitchFamily="18" charset="0"/>
            </a:rPr>
            <a:t>This assignment is worth 100 points.  </a:t>
          </a:r>
          <a:endParaRPr lang="en-US" sz="1100"/>
        </a:p>
      </xdr:txBody>
    </xdr:sp>
    <xdr:clientData/>
  </xdr:twoCellAnchor>
</xdr:wsDr>
</file>

<file path=xl/drawings/drawing3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180975</xdr:colOff>
          <xdr:row>45</xdr:row>
          <xdr:rowOff>28575</xdr:rowOff>
        </xdr:from>
        <xdr:to>
          <xdr:col>14</xdr:col>
          <xdr:colOff>438150</xdr:colOff>
          <xdr:row>93</xdr:row>
          <xdr:rowOff>123825</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1E00-0000012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10</xdr:col>
          <xdr:colOff>390525</xdr:colOff>
          <xdr:row>50</xdr:row>
          <xdr:rowOff>95250</xdr:rowOff>
        </xdr:to>
        <xdr:sp macro="" textlink="">
          <xdr:nvSpPr>
            <xdr:cNvPr id="739329" name="Object 1" hidden="1">
              <a:extLst>
                <a:ext uri="{63B3BB69-23CF-44E3-9099-C40C66FF867C}">
                  <a14:compatExt spid="_x0000_s739329"/>
                </a:ext>
                <a:ext uri="{FF2B5EF4-FFF2-40B4-BE49-F238E27FC236}">
                  <a16:creationId xmlns:a16="http://schemas.microsoft.com/office/drawing/2014/main" id="{00000000-0008-0000-1F00-000001480B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10</xdr:col>
          <xdr:colOff>390525</xdr:colOff>
          <xdr:row>50</xdr:row>
          <xdr:rowOff>95250</xdr:rowOff>
        </xdr:to>
        <xdr:sp macro="" textlink="">
          <xdr:nvSpPr>
            <xdr:cNvPr id="454657" name="Object 1" hidden="1">
              <a:extLst>
                <a:ext uri="{63B3BB69-23CF-44E3-9099-C40C66FF867C}">
                  <a14:compatExt spid="_x0000_s454657"/>
                </a:ext>
                <a:ext uri="{FF2B5EF4-FFF2-40B4-BE49-F238E27FC236}">
                  <a16:creationId xmlns:a16="http://schemas.microsoft.com/office/drawing/2014/main" id="{00000000-0008-0000-2000-000001F006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10</xdr:col>
          <xdr:colOff>390525</xdr:colOff>
          <xdr:row>58</xdr:row>
          <xdr:rowOff>9525</xdr:rowOff>
        </xdr:to>
        <xdr:sp macro="" textlink="">
          <xdr:nvSpPr>
            <xdr:cNvPr id="306177" name="Object 1" hidden="1">
              <a:extLst>
                <a:ext uri="{63B3BB69-23CF-44E3-9099-C40C66FF867C}">
                  <a14:compatExt spid="_x0000_s306177"/>
                </a:ext>
                <a:ext uri="{FF2B5EF4-FFF2-40B4-BE49-F238E27FC236}">
                  <a16:creationId xmlns:a16="http://schemas.microsoft.com/office/drawing/2014/main" id="{00000000-0008-0000-2100-000001AC04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5.xml><?xml version="1.0" encoding="utf-8"?>
<xdr:wsDr xmlns:xdr="http://schemas.openxmlformats.org/drawingml/2006/spreadsheetDrawing" xmlns:a="http://schemas.openxmlformats.org/drawingml/2006/main">
  <xdr:twoCellAnchor>
    <xdr:from>
      <xdr:col>0</xdr:col>
      <xdr:colOff>76200</xdr:colOff>
      <xdr:row>45</xdr:row>
      <xdr:rowOff>104775</xdr:rowOff>
    </xdr:from>
    <xdr:to>
      <xdr:col>9</xdr:col>
      <xdr:colOff>476250</xdr:colOff>
      <xdr:row>57</xdr:row>
      <xdr:rowOff>161925</xdr:rowOff>
    </xdr:to>
    <xdr:sp macro="" textlink="">
      <xdr:nvSpPr>
        <xdr:cNvPr id="2" name="TextBox 1">
          <a:extLst>
            <a:ext uri="{FF2B5EF4-FFF2-40B4-BE49-F238E27FC236}">
              <a16:creationId xmlns:a16="http://schemas.microsoft.com/office/drawing/2014/main" id="{00000000-0008-0000-2300-000002000000}"/>
            </a:ext>
          </a:extLst>
        </xdr:cNvPr>
        <xdr:cNvSpPr txBox="1"/>
      </xdr:nvSpPr>
      <xdr:spPr>
        <a:xfrm>
          <a:off x="76200" y="9058275"/>
          <a:ext cx="5695950" cy="2562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3.2 Source Course – CM A202 – Project Planning and Scheduling</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3.2</a:t>
          </a: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Assignment:  Project 1 / Clean Your Room Schedule</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The </a:t>
          </a:r>
          <a:r>
            <a:rPr lang="en-US" sz="1100" i="1">
              <a:effectLst/>
              <a:latin typeface="Times New Roman" panose="02020603050405020304" pitchFamily="18" charset="0"/>
              <a:ea typeface="Times New Roman" panose="02020603050405020304" pitchFamily="18" charset="0"/>
            </a:rPr>
            <a:t>Clean Your Room </a:t>
          </a:r>
          <a:r>
            <a:rPr lang="en-US" sz="1100">
              <a:effectLst/>
              <a:latin typeface="Times New Roman" panose="02020603050405020304" pitchFamily="18" charset="0"/>
              <a:ea typeface="Times New Roman" panose="02020603050405020304" pitchFamily="18" charset="0"/>
            </a:rPr>
            <a:t>assignment is the first project schedule exercise for students in the Project Planning and Scheduling class.  Each student must develop a project schedule and materials checklist.  Students are encouraged to use the WORKDAY feature in Excel.  The project schedule must identify all the necessary tasks required to complete the project.  The final deliverable is a CPM schedule with a printed network diagram and list of required supplies.</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This assignment is worth 100 points.</a:t>
          </a:r>
        </a:p>
        <a:p>
          <a:endParaRPr lang="en-US" sz="1100"/>
        </a:p>
      </xdr:txBody>
    </xdr:sp>
    <xdr:clientData/>
  </xdr:twoCellAnchor>
</xdr:wsDr>
</file>

<file path=xl/drawings/drawing3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45</xdr:row>
          <xdr:rowOff>95250</xdr:rowOff>
        </xdr:from>
        <xdr:to>
          <xdr:col>13</xdr:col>
          <xdr:colOff>533400</xdr:colOff>
          <xdr:row>68</xdr:row>
          <xdr:rowOff>76200</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00000000-0008-0000-2400-0000013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10</xdr:col>
          <xdr:colOff>390525</xdr:colOff>
          <xdr:row>70</xdr:row>
          <xdr:rowOff>95250</xdr:rowOff>
        </xdr:to>
        <xdr:sp macro="" textlink="">
          <xdr:nvSpPr>
            <xdr:cNvPr id="740353" name="Object 1" hidden="1">
              <a:extLst>
                <a:ext uri="{63B3BB69-23CF-44E3-9099-C40C66FF867C}">
                  <a14:compatExt spid="_x0000_s740353"/>
                </a:ext>
                <a:ext uri="{FF2B5EF4-FFF2-40B4-BE49-F238E27FC236}">
                  <a16:creationId xmlns:a16="http://schemas.microsoft.com/office/drawing/2014/main" id="{00000000-0008-0000-2500-0000014C0B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10</xdr:col>
          <xdr:colOff>390525</xdr:colOff>
          <xdr:row>70</xdr:row>
          <xdr:rowOff>85725</xdr:rowOff>
        </xdr:to>
        <xdr:sp macro="" textlink="">
          <xdr:nvSpPr>
            <xdr:cNvPr id="475138" name="Object 2" hidden="1">
              <a:extLst>
                <a:ext uri="{63B3BB69-23CF-44E3-9099-C40C66FF867C}">
                  <a14:compatExt spid="_x0000_s475138"/>
                </a:ext>
                <a:ext uri="{FF2B5EF4-FFF2-40B4-BE49-F238E27FC236}">
                  <a16:creationId xmlns:a16="http://schemas.microsoft.com/office/drawing/2014/main" id="{00000000-0008-0000-2600-0000024007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10</xdr:col>
          <xdr:colOff>390525</xdr:colOff>
          <xdr:row>53</xdr:row>
          <xdr:rowOff>114300</xdr:rowOff>
        </xdr:to>
        <xdr:sp macro="" textlink="">
          <xdr:nvSpPr>
            <xdr:cNvPr id="594945" name="Object 1" hidden="1">
              <a:extLst>
                <a:ext uri="{63B3BB69-23CF-44E3-9099-C40C66FF867C}">
                  <a14:compatExt spid="_x0000_s594945"/>
                </a:ext>
                <a:ext uri="{FF2B5EF4-FFF2-40B4-BE49-F238E27FC236}">
                  <a16:creationId xmlns:a16="http://schemas.microsoft.com/office/drawing/2014/main" id="{00000000-0008-0000-2700-0000011409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28575</xdr:colOff>
      <xdr:row>38</xdr:row>
      <xdr:rowOff>0</xdr:rowOff>
    </xdr:from>
    <xdr:to>
      <xdr:col>8</xdr:col>
      <xdr:colOff>276225</xdr:colOff>
      <xdr:row>57</xdr:row>
      <xdr:rowOff>180975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28575" y="7515225"/>
          <a:ext cx="5200650" cy="3800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1200"/>
            </a:spcBef>
            <a:spcAft>
              <a:spcPts val="0"/>
            </a:spcAft>
          </a:pPr>
          <a:r>
            <a:rPr lang="en-US" sz="1100">
              <a:effectLst/>
              <a:latin typeface="Times New Roman" panose="02020603050405020304" pitchFamily="18" charset="0"/>
              <a:ea typeface="Times New Roman" panose="02020603050405020304" pitchFamily="18" charset="0"/>
            </a:rPr>
            <a:t>1.1 Source Course – AET A102 – Methods of Building Construction</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1.1</a:t>
          </a: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200">
              <a:effectLst/>
              <a:latin typeface="Times New Roman" panose="02020603050405020304" pitchFamily="18" charset="0"/>
              <a:ea typeface="Times New Roman" panose="02020603050405020304" pitchFamily="18" charset="0"/>
              <a:cs typeface="Times New Roman" panose="02020603050405020304" pitchFamily="18" charset="0"/>
            </a:rPr>
            <a:t>Assignment: Research Innovative MEP Systems</a:t>
          </a:r>
        </a:p>
        <a:p>
          <a:pPr marL="0" marR="0">
            <a:spcBef>
              <a:spcPts val="0"/>
            </a:spcBef>
            <a:spcAft>
              <a:spcPts val="0"/>
            </a:spcAft>
          </a:pPr>
          <a:r>
            <a:rPr lang="en-US" sz="1200">
              <a:effectLst/>
              <a:latin typeface="Times New Roman" panose="02020603050405020304" pitchFamily="18" charset="0"/>
              <a:ea typeface="Times New Roman" panose="02020603050405020304" pitchFamily="18" charset="0"/>
              <a:cs typeface="Times New Roman" panose="02020603050405020304" pitchFamily="18" charset="0"/>
            </a:rPr>
            <a:t> </a:t>
          </a:r>
        </a:p>
        <a:p>
          <a:r>
            <a:rPr lang="en-US" sz="1200">
              <a:solidFill>
                <a:schemeClr val="dk1"/>
              </a:solidFill>
              <a:effectLst/>
              <a:latin typeface="Times New Roman" panose="02020603050405020304" pitchFamily="18" charset="0"/>
              <a:ea typeface="+mn-ea"/>
              <a:cs typeface="Times New Roman" panose="02020603050405020304" pitchFamily="18" charset="0"/>
            </a:rPr>
            <a:t>Project 9 for AET A242, </a:t>
          </a:r>
          <a:r>
            <a:rPr lang="en-US" sz="1200" i="1">
              <a:solidFill>
                <a:schemeClr val="dk1"/>
              </a:solidFill>
              <a:effectLst/>
              <a:latin typeface="Times New Roman" panose="02020603050405020304" pitchFamily="18" charset="0"/>
              <a:ea typeface="+mn-ea"/>
              <a:cs typeface="Times New Roman" panose="02020603050405020304" pitchFamily="18" charset="0"/>
            </a:rPr>
            <a:t>Mechanical, Electrical &amp; Plumbing Systems,</a:t>
          </a:r>
          <a:r>
            <a:rPr lang="en-US" sz="1200">
              <a:solidFill>
                <a:schemeClr val="dk1"/>
              </a:solidFill>
              <a:effectLst/>
              <a:latin typeface="Times New Roman" panose="02020603050405020304" pitchFamily="18" charset="0"/>
              <a:ea typeface="+mn-ea"/>
              <a:cs typeface="Times New Roman" panose="02020603050405020304" pitchFamily="18" charset="0"/>
            </a:rPr>
            <a:t> is the final project in the class. It allows students to explore innovative MEP systems that interest them. They are given a list of possible topics but allows them to propose their own topic if it falls within the scope of an MEP class. Students must reference recent literature about their chosen topic and develop a research paper. They must also prepare an oral presentation to inform fellow classmates of what they discovered about their innovative MEP system.</a:t>
          </a:r>
        </a:p>
        <a:p>
          <a:endParaRPr lang="en-US" sz="1200">
            <a:solidFill>
              <a:schemeClr val="dk1"/>
            </a:solidFill>
            <a:effectLst/>
            <a:latin typeface="Times New Roman" panose="02020603050405020304" pitchFamily="18" charset="0"/>
            <a:ea typeface="+mn-ea"/>
            <a:cs typeface="Times New Roman" panose="02020603050405020304" pitchFamily="18" charset="0"/>
          </a:endParaRPr>
        </a:p>
        <a:p>
          <a:r>
            <a:rPr lang="en-US" sz="1200">
              <a:solidFill>
                <a:schemeClr val="dk1"/>
              </a:solidFill>
              <a:effectLst/>
              <a:latin typeface="Times New Roman" panose="02020603050405020304" pitchFamily="18" charset="0"/>
              <a:ea typeface="+mn-ea"/>
              <a:cs typeface="Times New Roman" panose="02020603050405020304" pitchFamily="18" charset="0"/>
            </a:rPr>
            <a:t>The project is worth 80 points.</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endParaRPr lang="en-US" sz="1100"/>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28575</xdr:colOff>
      <xdr:row>38</xdr:row>
      <xdr:rowOff>76200</xdr:rowOff>
    </xdr:from>
    <xdr:to>
      <xdr:col>9</xdr:col>
      <xdr:colOff>590550</xdr:colOff>
      <xdr:row>48</xdr:row>
      <xdr:rowOff>161925</xdr:rowOff>
    </xdr:to>
    <xdr:sp macro="" textlink="">
      <xdr:nvSpPr>
        <xdr:cNvPr id="2" name="TextBox 1">
          <a:extLst>
            <a:ext uri="{FF2B5EF4-FFF2-40B4-BE49-F238E27FC236}">
              <a16:creationId xmlns:a16="http://schemas.microsoft.com/office/drawing/2014/main" id="{00000000-0008-0000-2800-000002000000}"/>
            </a:ext>
          </a:extLst>
        </xdr:cNvPr>
        <xdr:cNvSpPr txBox="1"/>
      </xdr:nvSpPr>
      <xdr:spPr>
        <a:xfrm>
          <a:off x="28575" y="7591425"/>
          <a:ext cx="6115050" cy="1990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l">
            <a:spcBef>
              <a:spcPts val="0"/>
            </a:spcBef>
            <a:spcAft>
              <a:spcPts val="0"/>
            </a:spcAft>
          </a:pPr>
          <a:r>
            <a:rPr lang="en-US" sz="1200" b="1" cap="small">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4.1 Source Course – AET A101 Fundamentals of CADD for Building Construction</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Assignment:  Assignment 5 – CAD Skills</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lnSpc>
              <a:spcPct val="115000"/>
            </a:lnSpc>
            <a:spcBef>
              <a:spcPts val="0"/>
            </a:spcBef>
            <a:spcAft>
              <a:spcPts val="0"/>
            </a:spcAft>
          </a:pPr>
          <a:r>
            <a:rPr lang="en-US" sz="1100" i="1">
              <a:effectLst/>
              <a:latin typeface="Times New Roman" panose="02020603050405020304" pitchFamily="18" charset="0"/>
              <a:ea typeface="Times New Roman" panose="02020603050405020304" pitchFamily="18" charset="0"/>
            </a:rPr>
            <a:t>Fundamentals of CADD for Building Construction</a:t>
          </a:r>
          <a:r>
            <a:rPr lang="en-US" sz="1100">
              <a:effectLst/>
              <a:latin typeface="Times New Roman" panose="02020603050405020304" pitchFamily="18" charset="0"/>
              <a:ea typeface="Times New Roman" panose="02020603050405020304" pitchFamily="18" charset="0"/>
            </a:rPr>
            <a:t> introduces students to AutoCAD in the creation and use of construction drawings. </a:t>
          </a:r>
          <a:r>
            <a:rPr lang="en-US" sz="1100" i="1">
              <a:effectLst/>
              <a:latin typeface="Times New Roman" panose="02020603050405020304" pitchFamily="18" charset="0"/>
              <a:ea typeface="Times New Roman" panose="02020603050405020304" pitchFamily="18" charset="0"/>
            </a:rPr>
            <a:t>Assignment 5 CAD Skills</a:t>
          </a:r>
          <a:r>
            <a:rPr lang="en-US" sz="1100">
              <a:effectLst/>
              <a:latin typeface="Times New Roman" panose="02020603050405020304" pitchFamily="18" charset="0"/>
              <a:ea typeface="Times New Roman" panose="02020603050405020304" pitchFamily="18" charset="0"/>
            </a:rPr>
            <a:t> asks students to create basic designs using AutoCAD software.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The assignment is worth 20 points. </a:t>
          </a:r>
        </a:p>
        <a:p>
          <a:endParaRPr lang="en-US" sz="1100"/>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28575</xdr:colOff>
      <xdr:row>38</xdr:row>
      <xdr:rowOff>76200</xdr:rowOff>
    </xdr:from>
    <xdr:to>
      <xdr:col>9</xdr:col>
      <xdr:colOff>590550</xdr:colOff>
      <xdr:row>54</xdr:row>
      <xdr:rowOff>47625</xdr:rowOff>
    </xdr:to>
    <xdr:sp macro="" textlink="">
      <xdr:nvSpPr>
        <xdr:cNvPr id="3" name="TextBox 2">
          <a:extLst>
            <a:ext uri="{FF2B5EF4-FFF2-40B4-BE49-F238E27FC236}">
              <a16:creationId xmlns:a16="http://schemas.microsoft.com/office/drawing/2014/main" id="{00000000-0008-0000-2900-000003000000}"/>
            </a:ext>
          </a:extLst>
        </xdr:cNvPr>
        <xdr:cNvSpPr txBox="1"/>
      </xdr:nvSpPr>
      <xdr:spPr>
        <a:xfrm>
          <a:off x="28575" y="7591425"/>
          <a:ext cx="6115050" cy="3019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4.1 Source Course – AET A101 Fundamentals of CADD for Building Construction</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Assignment:  Project 5 / Electrical Plan</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i="1">
              <a:effectLst/>
              <a:latin typeface="Times New Roman" panose="02020603050405020304" pitchFamily="18" charset="0"/>
              <a:ea typeface="Times New Roman" panose="02020603050405020304" pitchFamily="18" charset="0"/>
            </a:rPr>
            <a:t>Fundamentals of CADD for Building Construction</a:t>
          </a:r>
          <a:r>
            <a:rPr lang="en-US" sz="1100">
              <a:effectLst/>
              <a:latin typeface="Times New Roman" panose="02020603050405020304" pitchFamily="18" charset="0"/>
              <a:ea typeface="Times New Roman" panose="02020603050405020304" pitchFamily="18" charset="0"/>
            </a:rPr>
            <a:t> introduces students to AutoCAD in the creation and use of construction drawings. </a:t>
          </a:r>
          <a:r>
            <a:rPr lang="en-US" sz="1100" i="1">
              <a:effectLst/>
              <a:latin typeface="Times New Roman" panose="02020603050405020304" pitchFamily="18" charset="0"/>
              <a:ea typeface="Times New Roman" panose="02020603050405020304" pitchFamily="18" charset="0"/>
            </a:rPr>
            <a:t>Project 5</a:t>
          </a:r>
          <a:r>
            <a:rPr lang="en-US" sz="1100">
              <a:effectLst/>
              <a:latin typeface="Times New Roman" panose="02020603050405020304" pitchFamily="18" charset="0"/>
              <a:ea typeface="Times New Roman" panose="02020603050405020304" pitchFamily="18" charset="0"/>
            </a:rPr>
            <a:t> asks students to build on their understanding of how to make and read construction documents by using floor plans that they have developed in previous assignments to create an electrical plan of a building. They are required to reference electrical outlets and devices to understand the symbols used in construction documents and how symbols are used to navigate a set of construction documents. Students must understand the configuration of building components and accurately draw and locate them in reference to a floor plan. Students must identify special outlet symbols and understand what building elements are communicated in an electrical plan drawing.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The assignment is worth 100 points. </a:t>
          </a:r>
        </a:p>
        <a:p>
          <a:endParaRPr lang="en-US" sz="1100"/>
        </a:p>
      </xdr:txBody>
    </xdr:sp>
    <xdr:clientData/>
  </xdr:twoCellAnchor>
</xdr:wsDr>
</file>

<file path=xl/drawings/drawing4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304800</xdr:colOff>
          <xdr:row>37</xdr:row>
          <xdr:rowOff>85725</xdr:rowOff>
        </xdr:from>
        <xdr:to>
          <xdr:col>24</xdr:col>
          <xdr:colOff>57150</xdr:colOff>
          <xdr:row>71</xdr:row>
          <xdr:rowOff>161925</xdr:rowOff>
        </xdr:to>
        <xdr:sp macro="" textlink="">
          <xdr:nvSpPr>
            <xdr:cNvPr id="15361" name="Object 1" hidden="1">
              <a:extLst>
                <a:ext uri="{63B3BB69-23CF-44E3-9099-C40C66FF867C}">
                  <a14:compatExt spid="_x0000_s15361"/>
                </a:ext>
                <a:ext uri="{FF2B5EF4-FFF2-40B4-BE49-F238E27FC236}">
                  <a16:creationId xmlns:a16="http://schemas.microsoft.com/office/drawing/2014/main" id="{00000000-0008-0000-2A00-0000013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10</xdr:col>
          <xdr:colOff>266700</xdr:colOff>
          <xdr:row>69</xdr:row>
          <xdr:rowOff>133350</xdr:rowOff>
        </xdr:to>
        <xdr:sp macro="" textlink="">
          <xdr:nvSpPr>
            <xdr:cNvPr id="741377" name="Object 1" hidden="1">
              <a:extLst>
                <a:ext uri="{63B3BB69-23CF-44E3-9099-C40C66FF867C}">
                  <a14:compatExt spid="_x0000_s741377"/>
                </a:ext>
                <a:ext uri="{FF2B5EF4-FFF2-40B4-BE49-F238E27FC236}">
                  <a16:creationId xmlns:a16="http://schemas.microsoft.com/office/drawing/2014/main" id="{00000000-0008-0000-2B00-000001500B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10</xdr:col>
          <xdr:colOff>266700</xdr:colOff>
          <xdr:row>69</xdr:row>
          <xdr:rowOff>123825</xdr:rowOff>
        </xdr:to>
        <xdr:sp macro="" textlink="">
          <xdr:nvSpPr>
            <xdr:cNvPr id="599042" name="Object 2" hidden="1">
              <a:extLst>
                <a:ext uri="{63B3BB69-23CF-44E3-9099-C40C66FF867C}">
                  <a14:compatExt spid="_x0000_s599042"/>
                </a:ext>
                <a:ext uri="{FF2B5EF4-FFF2-40B4-BE49-F238E27FC236}">
                  <a16:creationId xmlns:a16="http://schemas.microsoft.com/office/drawing/2014/main" id="{00000000-0008-0000-2C00-0000022409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5.xml><?xml version="1.0" encoding="utf-8"?>
<xdr:wsDr xmlns:xdr="http://schemas.openxmlformats.org/drawingml/2006/spreadsheetDrawing" xmlns:a="http://schemas.openxmlformats.org/drawingml/2006/main">
  <xdr:twoCellAnchor>
    <xdr:from>
      <xdr:col>0</xdr:col>
      <xdr:colOff>38099</xdr:colOff>
      <xdr:row>45</xdr:row>
      <xdr:rowOff>76200</xdr:rowOff>
    </xdr:from>
    <xdr:to>
      <xdr:col>10</xdr:col>
      <xdr:colOff>523874</xdr:colOff>
      <xdr:row>66</xdr:row>
      <xdr:rowOff>47625</xdr:rowOff>
    </xdr:to>
    <xdr:sp macro="" textlink="">
      <xdr:nvSpPr>
        <xdr:cNvPr id="2" name="TextBox 1">
          <a:extLst>
            <a:ext uri="{FF2B5EF4-FFF2-40B4-BE49-F238E27FC236}">
              <a16:creationId xmlns:a16="http://schemas.microsoft.com/office/drawing/2014/main" id="{00000000-0008-0000-2D00-000002000000}"/>
            </a:ext>
          </a:extLst>
        </xdr:cNvPr>
        <xdr:cNvSpPr txBox="1"/>
      </xdr:nvSpPr>
      <xdr:spPr>
        <a:xfrm>
          <a:off x="38099" y="8982075"/>
          <a:ext cx="6581775" cy="3971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4.2 Source Course – AET</a:t>
          </a:r>
          <a:r>
            <a:rPr lang="en-US" sz="1100" baseline="0">
              <a:effectLst/>
              <a:latin typeface="Times New Roman" panose="02020603050405020304" pitchFamily="18" charset="0"/>
              <a:ea typeface="Times New Roman" panose="02020603050405020304" pitchFamily="18" charset="0"/>
            </a:rPr>
            <a:t> A242</a:t>
          </a:r>
          <a:r>
            <a:rPr lang="en-US" sz="1100">
              <a:effectLst/>
              <a:latin typeface="Times New Roman" panose="02020603050405020304" pitchFamily="18" charset="0"/>
              <a:ea typeface="Times New Roman" panose="02020603050405020304" pitchFamily="18" charset="0"/>
            </a:rPr>
            <a:t> – Mechanical, Electrical &amp; Plumbing Systems</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4.2</a:t>
          </a: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200">
              <a:effectLst/>
              <a:latin typeface="Times New Roman" panose="02020603050405020304" pitchFamily="18" charset="0"/>
              <a:ea typeface="Times New Roman" panose="02020603050405020304" pitchFamily="18" charset="0"/>
            </a:rPr>
            <a:t>Assignment:  Project 2, Heat Loss Calculation</a:t>
          </a:r>
        </a:p>
        <a:p>
          <a:pPr marL="0" marR="0">
            <a:spcBef>
              <a:spcPts val="0"/>
            </a:spcBef>
            <a:spcAft>
              <a:spcPts val="0"/>
            </a:spcAft>
          </a:pPr>
          <a:r>
            <a:rPr lang="en-US" sz="1200">
              <a:effectLst/>
              <a:latin typeface="Times New Roman" panose="02020603050405020304" pitchFamily="18" charset="0"/>
              <a:ea typeface="Times New Roman" panose="02020603050405020304" pitchFamily="18" charset="0"/>
            </a:rPr>
            <a:t> </a:t>
          </a:r>
        </a:p>
        <a:p>
          <a:r>
            <a:rPr lang="en-US" sz="1200">
              <a:solidFill>
                <a:schemeClr val="dk1"/>
              </a:solidFill>
              <a:effectLst/>
              <a:latin typeface="Times New Roman" panose="02020603050405020304" pitchFamily="18" charset="0"/>
              <a:ea typeface="+mn-ea"/>
              <a:cs typeface="Times New Roman" panose="02020603050405020304" pitchFamily="18" charset="0"/>
            </a:rPr>
            <a:t>Project 2 in AET A242, </a:t>
          </a:r>
          <a:r>
            <a:rPr lang="en-US" sz="1200" i="1">
              <a:solidFill>
                <a:schemeClr val="dk1"/>
              </a:solidFill>
              <a:effectLst/>
              <a:latin typeface="Times New Roman" panose="02020603050405020304" pitchFamily="18" charset="0"/>
              <a:ea typeface="+mn-ea"/>
              <a:cs typeface="Times New Roman" panose="02020603050405020304" pitchFamily="18" charset="0"/>
            </a:rPr>
            <a:t>Mechanical, Electrical &amp; Plumbing Systems,</a:t>
          </a:r>
          <a:r>
            <a:rPr lang="en-US" sz="1200">
              <a:solidFill>
                <a:schemeClr val="dk1"/>
              </a:solidFill>
              <a:effectLst/>
              <a:latin typeface="Times New Roman" panose="02020603050405020304" pitchFamily="18" charset="0"/>
              <a:ea typeface="+mn-ea"/>
              <a:cs typeface="Times New Roman" panose="02020603050405020304" pitchFamily="18" charset="0"/>
            </a:rPr>
            <a:t> has students calculate heat loss from a mid-size medical facility. The facility is presented to students as an AutoCAD floor plan. Using AutoCAD, they must determine the square footage of each room having an exterior wall. They must account for the square footage of windows, walls, roof, exterior windows and doors, and slab perimeter at each room. From the AutoCAD calculations, students must then utilize an Excel heat loss calculator to determine the heat lost at each room. This is used in subsequent projects to determine the linear footage of fin tube required for each space serviced by a hydronic heating system</a:t>
          </a:r>
          <a:r>
            <a:rPr lang="en-US" sz="1200" i="1">
              <a:solidFill>
                <a:srgbClr val="FF0000"/>
              </a:solidFill>
              <a:effectLst/>
              <a:latin typeface="Times New Roman" panose="02020603050405020304" pitchFamily="18" charset="0"/>
              <a:ea typeface="+mn-ea"/>
              <a:cs typeface="Times New Roman" panose="02020603050405020304" pitchFamily="18" charset="0"/>
            </a:rPr>
            <a:t>.</a:t>
          </a:r>
          <a:r>
            <a:rPr lang="en-US" sz="1200">
              <a:solidFill>
                <a:schemeClr val="dk1"/>
              </a:solidFill>
              <a:effectLst/>
              <a:latin typeface="Times New Roman" panose="02020603050405020304" pitchFamily="18" charset="0"/>
              <a:ea typeface="+mn-ea"/>
              <a:cs typeface="Times New Roman" panose="02020603050405020304" pitchFamily="18" charset="0"/>
            </a:rPr>
            <a:t> It is also used in a project that explores duct sizes required if an all-air heat system were used instead of a hydronic heating system. </a:t>
          </a:r>
        </a:p>
        <a:p>
          <a:endParaRPr lang="en-US" sz="1200">
            <a:solidFill>
              <a:schemeClr val="dk1"/>
            </a:solidFill>
            <a:effectLst/>
            <a:latin typeface="Times New Roman" panose="02020603050405020304" pitchFamily="18" charset="0"/>
            <a:ea typeface="+mn-ea"/>
            <a:cs typeface="Times New Roman" panose="02020603050405020304" pitchFamily="18" charset="0"/>
          </a:endParaRPr>
        </a:p>
        <a:p>
          <a:r>
            <a:rPr lang="en-US" sz="1200">
              <a:solidFill>
                <a:schemeClr val="dk1"/>
              </a:solidFill>
              <a:effectLst/>
              <a:latin typeface="Times New Roman" panose="02020603050405020304" pitchFamily="18" charset="0"/>
              <a:ea typeface="+mn-ea"/>
              <a:cs typeface="Times New Roman" panose="02020603050405020304" pitchFamily="18" charset="0"/>
            </a:rPr>
            <a:t>The project is worth 80 points.   </a:t>
          </a:r>
        </a:p>
        <a:p>
          <a:endParaRPr lang="en-US" sz="1100"/>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0</xdr:col>
      <xdr:colOff>38100</xdr:colOff>
      <xdr:row>45</xdr:row>
      <xdr:rowOff>76200</xdr:rowOff>
    </xdr:from>
    <xdr:to>
      <xdr:col>9</xdr:col>
      <xdr:colOff>495300</xdr:colOff>
      <xdr:row>56</xdr:row>
      <xdr:rowOff>180975</xdr:rowOff>
    </xdr:to>
    <xdr:sp macro="" textlink="">
      <xdr:nvSpPr>
        <xdr:cNvPr id="2" name="TextBox 1">
          <a:extLst>
            <a:ext uri="{FF2B5EF4-FFF2-40B4-BE49-F238E27FC236}">
              <a16:creationId xmlns:a16="http://schemas.microsoft.com/office/drawing/2014/main" id="{00000000-0008-0000-2E00-000002000000}"/>
            </a:ext>
          </a:extLst>
        </xdr:cNvPr>
        <xdr:cNvSpPr txBox="1"/>
      </xdr:nvSpPr>
      <xdr:spPr>
        <a:xfrm>
          <a:off x="38100" y="9029700"/>
          <a:ext cx="5762625" cy="2200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4.2 Source Course – CM A202 – Project Planning and Scheduling</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4.2</a:t>
          </a: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Assignment:  Assignment 6 – Cost Allocation</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i="1">
              <a:effectLst/>
              <a:latin typeface="Times New Roman" panose="02020603050405020304" pitchFamily="18" charset="0"/>
              <a:ea typeface="Times New Roman" panose="02020603050405020304" pitchFamily="18" charset="0"/>
            </a:rPr>
            <a:t>Project Planning and Scheduling</a:t>
          </a:r>
          <a:r>
            <a:rPr lang="en-US" sz="1100">
              <a:effectLst/>
              <a:latin typeface="Times New Roman" panose="02020603050405020304" pitchFamily="18" charset="0"/>
              <a:ea typeface="Times New Roman" panose="02020603050405020304" pitchFamily="18" charset="0"/>
            </a:rPr>
            <a:t> introduces students to project management fundamentals.  Various software applications and programs are utilized in the construction industry, and students are encouraged to explore these options.  The </a:t>
          </a:r>
          <a:r>
            <a:rPr lang="en-US" sz="1100" i="1">
              <a:effectLst/>
              <a:latin typeface="Times New Roman" panose="02020603050405020304" pitchFamily="18" charset="0"/>
              <a:ea typeface="Times New Roman" panose="02020603050405020304" pitchFamily="18" charset="0"/>
            </a:rPr>
            <a:t>Cost Allocation</a:t>
          </a:r>
          <a:r>
            <a:rPr lang="en-US" sz="1100">
              <a:effectLst/>
              <a:latin typeface="Times New Roman" panose="02020603050405020304" pitchFamily="18" charset="0"/>
              <a:ea typeface="Times New Roman" panose="02020603050405020304" pitchFamily="18" charset="0"/>
            </a:rPr>
            <a:t> assignment provides an opportunity for students to gain some basic experience with basic Excel spreadsheets and Adobe PDF’s.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This assignment is worth 30 points. </a:t>
          </a:r>
        </a:p>
        <a:p>
          <a:endParaRPr lang="en-US" sz="1100"/>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0</xdr:col>
      <xdr:colOff>38100</xdr:colOff>
      <xdr:row>45</xdr:row>
      <xdr:rowOff>76200</xdr:rowOff>
    </xdr:from>
    <xdr:to>
      <xdr:col>9</xdr:col>
      <xdr:colOff>495300</xdr:colOff>
      <xdr:row>62</xdr:row>
      <xdr:rowOff>114300</xdr:rowOff>
    </xdr:to>
    <xdr:sp macro="" textlink="">
      <xdr:nvSpPr>
        <xdr:cNvPr id="3" name="TextBox 2">
          <a:extLst>
            <a:ext uri="{FF2B5EF4-FFF2-40B4-BE49-F238E27FC236}">
              <a16:creationId xmlns:a16="http://schemas.microsoft.com/office/drawing/2014/main" id="{00000000-0008-0000-2F00-000003000000}"/>
            </a:ext>
          </a:extLst>
        </xdr:cNvPr>
        <xdr:cNvSpPr txBox="1"/>
      </xdr:nvSpPr>
      <xdr:spPr>
        <a:xfrm>
          <a:off x="38100" y="9029700"/>
          <a:ext cx="5762625" cy="3276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4.2 Source Course – AET A101 – Fundamentals of CADD for Building Construction</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4.2</a:t>
          </a: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Assignment:  Revit OAS Column Designation</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i="1">
              <a:effectLst/>
              <a:latin typeface="Times New Roman" panose="02020603050405020304" pitchFamily="18" charset="0"/>
              <a:ea typeface="Times New Roman" panose="02020603050405020304" pitchFamily="18" charset="0"/>
            </a:rPr>
            <a:t>Fundamentals of CADD for Building Construction</a:t>
          </a:r>
          <a:r>
            <a:rPr lang="en-US" sz="1100">
              <a:effectLst/>
              <a:latin typeface="Times New Roman" panose="02020603050405020304" pitchFamily="18" charset="0"/>
              <a:ea typeface="Times New Roman" panose="02020603050405020304" pitchFamily="18" charset="0"/>
            </a:rPr>
            <a:t> introduces students primarily to AutoCAD in the creation and use of construction documents. They are taught that the Contract Drawings are only a part of the overall Contract Documents and that the written Specifications and Contract Requirements must be used in conjunction with the drawings. However, other software applications and programs are utilized in the construction industry, and students are encouraged to explore this options.  The </a:t>
          </a:r>
          <a:r>
            <a:rPr lang="en-US" sz="1100" i="1">
              <a:effectLst/>
              <a:latin typeface="Times New Roman" panose="02020603050405020304" pitchFamily="18" charset="0"/>
              <a:ea typeface="Times New Roman" panose="02020603050405020304" pitchFamily="18" charset="0"/>
            </a:rPr>
            <a:t>Revit OAS Column Designation </a:t>
          </a:r>
          <a:r>
            <a:rPr lang="en-US" sz="1100">
              <a:effectLst/>
              <a:latin typeface="Times New Roman" panose="02020603050405020304" pitchFamily="18" charset="0"/>
              <a:ea typeface="Times New Roman" panose="02020603050405020304" pitchFamily="18" charset="0"/>
            </a:rPr>
            <a:t>assignment provides an opportunity for students to gain some basic experience with Revit. This assignment has three (3) components: creation of an architectural drawing, Mechanical, Electrical and Plumbing drawings (MEP), and a 3D structural rendering.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This assignment is worth 300 points (100 points per component). </a:t>
          </a:r>
        </a:p>
        <a:p>
          <a:endParaRPr lang="en-US" sz="1100"/>
        </a:p>
      </xdr:txBody>
    </xdr:sp>
    <xdr:clientData/>
  </xdr:twoCellAnchor>
</xdr:wsDr>
</file>

<file path=xl/drawings/drawing4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11</xdr:col>
          <xdr:colOff>628650</xdr:colOff>
          <xdr:row>83</xdr:row>
          <xdr:rowOff>123825</xdr:rowOff>
        </xdr:to>
        <xdr:sp macro="" textlink="">
          <xdr:nvSpPr>
            <xdr:cNvPr id="17409" name="Object 1" hidden="1">
              <a:extLst>
                <a:ext uri="{63B3BB69-23CF-44E3-9099-C40C66FF867C}">
                  <a14:compatExt spid="_x0000_s17409"/>
                </a:ext>
                <a:ext uri="{FF2B5EF4-FFF2-40B4-BE49-F238E27FC236}">
                  <a16:creationId xmlns:a16="http://schemas.microsoft.com/office/drawing/2014/main" id="{00000000-0008-0000-3000-0000014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9.xml><?xml version="1.0" encoding="utf-8"?>
<xdr:wsDr xmlns:xdr="http://schemas.openxmlformats.org/drawingml/2006/spreadsheetDrawing" xmlns:a="http://schemas.openxmlformats.org/drawingml/2006/main">
  <xdr:twoCellAnchor>
    <xdr:from>
      <xdr:col>0</xdr:col>
      <xdr:colOff>47625</xdr:colOff>
      <xdr:row>45</xdr:row>
      <xdr:rowOff>0</xdr:rowOff>
    </xdr:from>
    <xdr:to>
      <xdr:col>8</xdr:col>
      <xdr:colOff>590550</xdr:colOff>
      <xdr:row>59</xdr:row>
      <xdr:rowOff>180975</xdr:rowOff>
    </xdr:to>
    <xdr:sp macro="" textlink="">
      <xdr:nvSpPr>
        <xdr:cNvPr id="2" name="TextBox 1">
          <a:extLst>
            <a:ext uri="{FF2B5EF4-FFF2-40B4-BE49-F238E27FC236}">
              <a16:creationId xmlns:a16="http://schemas.microsoft.com/office/drawing/2014/main" id="{00000000-0008-0000-3100-000002000000}"/>
            </a:ext>
          </a:extLst>
        </xdr:cNvPr>
        <xdr:cNvSpPr txBox="1"/>
      </xdr:nvSpPr>
      <xdr:spPr>
        <a:xfrm>
          <a:off x="47625" y="8953500"/>
          <a:ext cx="5334000" cy="2847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4.3 Source Course – CM A213 – Construction Civil Technology</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4.3</a:t>
          </a: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Assignment:  Project 3 – Preliminary Plat Preparation</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i="1">
              <a:effectLst/>
              <a:latin typeface="Times New Roman" panose="02020603050405020304" pitchFamily="18" charset="0"/>
              <a:ea typeface="Times New Roman" panose="02020603050405020304" pitchFamily="18" charset="0"/>
            </a:rPr>
            <a:t>Construction Civil Technology</a:t>
          </a:r>
          <a:r>
            <a:rPr lang="en-US" sz="1100">
              <a:effectLst/>
              <a:latin typeface="Times New Roman" panose="02020603050405020304" pitchFamily="18" charset="0"/>
              <a:ea typeface="Times New Roman" panose="02020603050405020304" pitchFamily="18" charset="0"/>
            </a:rPr>
            <a:t> outlines the elements of civil design as it relates to the construction industry.  Students become familiar with all the major design tasks in a civil project. They employ Autodesk Civil 3D to go from field information to finished design.  In the </a:t>
          </a:r>
          <a:r>
            <a:rPr lang="en-US" sz="1100" i="1">
              <a:effectLst/>
              <a:latin typeface="Times New Roman" panose="02020603050405020304" pitchFamily="18" charset="0"/>
              <a:ea typeface="Times New Roman" panose="02020603050405020304" pitchFamily="18" charset="0"/>
            </a:rPr>
            <a:t>Project 3 Preliminary Plat Preparation </a:t>
          </a:r>
          <a:r>
            <a:rPr lang="en-US" sz="1100">
              <a:effectLst/>
              <a:latin typeface="Times New Roman" panose="02020603050405020304" pitchFamily="18" charset="0"/>
              <a:ea typeface="Times New Roman" panose="02020603050405020304" pitchFamily="18" charset="0"/>
            </a:rPr>
            <a:t>assignment, students identify data collected in the field, convert it to a known surveying format file, setup a coordinate system and import the information using Civil 3D software. The process includes the creation of drawings with the survey data points of known existing features.  Using this information students create and identify an existing surface to be used as a base for the design of a proposed site.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r>
            <a:rPr lang="en-US" sz="1100">
              <a:effectLst/>
              <a:latin typeface="Times New Roman" panose="02020603050405020304" pitchFamily="18" charset="0"/>
              <a:ea typeface="Times New Roman" panose="02020603050405020304" pitchFamily="18" charset="0"/>
            </a:rPr>
            <a:t>This assignment is worth 10% of the student’s overall grade.</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219075</xdr:colOff>
      <xdr:row>39</xdr:row>
      <xdr:rowOff>95250</xdr:rowOff>
    </xdr:from>
    <xdr:to>
      <xdr:col>8</xdr:col>
      <xdr:colOff>180975</xdr:colOff>
      <xdr:row>57</xdr:row>
      <xdr:rowOff>123825</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219075" y="7800975"/>
          <a:ext cx="4914900" cy="3457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1200"/>
            </a:spcBef>
            <a:spcAft>
              <a:spcPts val="0"/>
            </a:spcAft>
          </a:pPr>
          <a:r>
            <a:rPr lang="en-US" sz="1100">
              <a:effectLst/>
              <a:latin typeface="Times New Roman" panose="02020603050405020304" pitchFamily="18" charset="0"/>
              <a:ea typeface="Times New Roman" panose="02020603050405020304" pitchFamily="18" charset="0"/>
            </a:rPr>
            <a:t>1.1 Source Course – AET A102 – Methods of Building Construction</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1.1</a:t>
          </a: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Assignment: Materials and their Properties</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lnSpc>
              <a:spcPct val="115000"/>
            </a:lnSpc>
            <a:spcBef>
              <a:spcPts val="0"/>
            </a:spcBef>
            <a:spcAft>
              <a:spcPts val="0"/>
            </a:spcAft>
          </a:pPr>
          <a:r>
            <a:rPr lang="en-US" sz="1100" i="1">
              <a:effectLst/>
              <a:latin typeface="Times New Roman" panose="02020603050405020304" pitchFamily="18" charset="0"/>
              <a:ea typeface="Times New Roman" panose="02020603050405020304" pitchFamily="18" charset="0"/>
            </a:rPr>
            <a:t>Methods of Building Construction</a:t>
          </a:r>
          <a:r>
            <a:rPr lang="en-US" sz="1100">
              <a:effectLst/>
              <a:latin typeface="Times New Roman" panose="02020603050405020304" pitchFamily="18" charset="0"/>
              <a:ea typeface="Times New Roman" panose="02020603050405020304" pitchFamily="18" charset="0"/>
            </a:rPr>
            <a:t> introduces basic knowledge of building materials, systems, and assemblies. The class focus is on current, commonly used methods and materials. Research assignments are intended to supplement students’ understanding of the range of methods and materials available within the construction industry. The </a:t>
          </a:r>
          <a:r>
            <a:rPr lang="en-US" sz="1100" i="1">
              <a:effectLst/>
              <a:latin typeface="Times New Roman" panose="02020603050405020304" pitchFamily="18" charset="0"/>
              <a:ea typeface="Times New Roman" panose="02020603050405020304" pitchFamily="18" charset="0"/>
            </a:rPr>
            <a:t>Materials and their Properties</a:t>
          </a:r>
          <a:r>
            <a:rPr lang="en-US" sz="1100">
              <a:effectLst/>
              <a:latin typeface="Times New Roman" panose="02020603050405020304" pitchFamily="18" charset="0"/>
              <a:ea typeface="Times New Roman" panose="02020603050405020304" pitchFamily="18" charset="0"/>
            </a:rPr>
            <a:t> assignment is intended to familiarize students with the methods and materials of building construction through direct observation, research, and analysis. Students are assigned to teams and presented with a scenario. They are asked to select both an exterior and interior finish, as well as an insulation for the construction of a new home.  The teams will work to analyze, select, and present their recommendations during the class session.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This assignment is worth 20 points. </a:t>
          </a:r>
        </a:p>
        <a:p>
          <a:endParaRPr lang="en-US" sz="1100"/>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0</xdr:col>
      <xdr:colOff>28575</xdr:colOff>
      <xdr:row>45</xdr:row>
      <xdr:rowOff>66675</xdr:rowOff>
    </xdr:from>
    <xdr:to>
      <xdr:col>9</xdr:col>
      <xdr:colOff>561975</xdr:colOff>
      <xdr:row>60</xdr:row>
      <xdr:rowOff>19050</xdr:rowOff>
    </xdr:to>
    <xdr:sp macro="" textlink="">
      <xdr:nvSpPr>
        <xdr:cNvPr id="2" name="TextBox 1">
          <a:extLst>
            <a:ext uri="{FF2B5EF4-FFF2-40B4-BE49-F238E27FC236}">
              <a16:creationId xmlns:a16="http://schemas.microsoft.com/office/drawing/2014/main" id="{00000000-0008-0000-3200-000002000000}"/>
            </a:ext>
          </a:extLst>
        </xdr:cNvPr>
        <xdr:cNvSpPr txBox="1"/>
      </xdr:nvSpPr>
      <xdr:spPr>
        <a:xfrm>
          <a:off x="28575" y="9020175"/>
          <a:ext cx="5838825" cy="280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4.3 Source Course – CM A213 – Construction Civil Technology</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4.3</a:t>
          </a: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Assignment:  Final Project</a:t>
          </a:r>
        </a:p>
        <a:p>
          <a:pPr marL="0" marR="0" algn="just">
            <a:spcBef>
              <a:spcPts val="0"/>
            </a:spcBef>
            <a:spcAft>
              <a:spcPts val="0"/>
            </a:spcAft>
          </a:pPr>
          <a:r>
            <a:rPr lang="en-US" sz="1100">
              <a:solidFill>
                <a:srgbClr val="548DD4"/>
              </a:solidFill>
              <a:effectLst/>
              <a:latin typeface="Times New Roman" panose="02020603050405020304" pitchFamily="18" charset="0"/>
              <a:ea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lgn="just">
            <a:spcBef>
              <a:spcPts val="0"/>
            </a:spcBef>
            <a:spcAft>
              <a:spcPts val="0"/>
            </a:spcAft>
          </a:pPr>
          <a:r>
            <a:rPr lang="en-US" sz="1100" i="1">
              <a:effectLst/>
              <a:latin typeface="Times New Roman" panose="02020603050405020304" pitchFamily="18" charset="0"/>
              <a:ea typeface="Times New Roman" panose="02020603050405020304" pitchFamily="18" charset="0"/>
            </a:rPr>
            <a:t>Construction Civil Technology</a:t>
          </a:r>
          <a:r>
            <a:rPr lang="en-US" sz="1100">
              <a:effectLst/>
              <a:latin typeface="Times New Roman" panose="02020603050405020304" pitchFamily="18" charset="0"/>
              <a:ea typeface="Times New Roman" panose="02020603050405020304" pitchFamily="18" charset="0"/>
            </a:rPr>
            <a:t> outlines the elements of civil design as it relates to the construction industry.  Students become familiar with all the major design tasks in a civil project. They employ Autodesk Civil 3D to go from field information to finished design.  In the </a:t>
          </a:r>
          <a:r>
            <a:rPr lang="en-US" sz="1100" i="1">
              <a:effectLst/>
              <a:latin typeface="Times New Roman" panose="02020603050405020304" pitchFamily="18" charset="0"/>
              <a:ea typeface="Times New Roman" panose="02020603050405020304" pitchFamily="18" charset="0"/>
            </a:rPr>
            <a:t>Final Project</a:t>
          </a:r>
          <a:r>
            <a:rPr lang="en-US" sz="1100">
              <a:effectLst/>
              <a:latin typeface="Times New Roman" panose="02020603050405020304" pitchFamily="18" charset="0"/>
              <a:ea typeface="Times New Roman" panose="02020603050405020304" pitchFamily="18" charset="0"/>
            </a:rPr>
            <a:t>, students identify data collected in the field, convert it to a known surveying format file, setup a coordinate system and import the information using Civil 3D software. The process includes the creation of drawings with the survey data points of known existing features.  Using this information students create and identify an existing surface to be used as a base for the design of a proposed site.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The Final Project is worth 10% of the student’s overall grade. </a:t>
          </a:r>
        </a:p>
        <a:p>
          <a:pPr marL="0" marR="0">
            <a:lnSpc>
              <a:spcPct val="115000"/>
            </a:lnSpc>
            <a:spcBef>
              <a:spcPts val="0"/>
            </a:spcBef>
            <a:spcAft>
              <a:spcPts val="0"/>
            </a:spcAft>
          </a:pPr>
          <a:r>
            <a:rPr lang="en-US" sz="1100">
              <a:solidFill>
                <a:srgbClr val="548DD4"/>
              </a:solidFill>
              <a:effectLst/>
              <a:latin typeface="Times New Roman" panose="02020603050405020304" pitchFamily="18" charset="0"/>
              <a:ea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endParaRPr lang="en-US" sz="1100"/>
        </a:p>
      </xdr:txBody>
    </xdr:sp>
    <xdr:clientData/>
  </xdr:twoCellAnchor>
</xdr:wsDr>
</file>

<file path=xl/drawings/drawing5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14</xdr:col>
          <xdr:colOff>447675</xdr:colOff>
          <xdr:row>77</xdr:row>
          <xdr:rowOff>0</xdr:rowOff>
        </xdr:to>
        <xdr:sp macro="" textlink="">
          <xdr:nvSpPr>
            <xdr:cNvPr id="19458" name="Object 2" hidden="1">
              <a:extLst>
                <a:ext uri="{63B3BB69-23CF-44E3-9099-C40C66FF867C}">
                  <a14:compatExt spid="_x0000_s19458"/>
                </a:ext>
                <a:ext uri="{FF2B5EF4-FFF2-40B4-BE49-F238E27FC236}">
                  <a16:creationId xmlns:a16="http://schemas.microsoft.com/office/drawing/2014/main" id="{00000000-0008-0000-3300-0000024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2.xml><?xml version="1.0" encoding="utf-8"?>
<xdr:wsDr xmlns:xdr="http://schemas.openxmlformats.org/drawingml/2006/spreadsheetDrawing" xmlns:a="http://schemas.openxmlformats.org/drawingml/2006/main">
  <xdr:twoCellAnchor>
    <xdr:from>
      <xdr:col>0</xdr:col>
      <xdr:colOff>38100</xdr:colOff>
      <xdr:row>38</xdr:row>
      <xdr:rowOff>95250</xdr:rowOff>
    </xdr:from>
    <xdr:to>
      <xdr:col>9</xdr:col>
      <xdr:colOff>571500</xdr:colOff>
      <xdr:row>56</xdr:row>
      <xdr:rowOff>19050</xdr:rowOff>
    </xdr:to>
    <xdr:sp macro="" textlink="">
      <xdr:nvSpPr>
        <xdr:cNvPr id="2" name="TextBox 1">
          <a:extLst>
            <a:ext uri="{FF2B5EF4-FFF2-40B4-BE49-F238E27FC236}">
              <a16:creationId xmlns:a16="http://schemas.microsoft.com/office/drawing/2014/main" id="{00000000-0008-0000-3400-000002000000}"/>
            </a:ext>
          </a:extLst>
        </xdr:cNvPr>
        <xdr:cNvSpPr txBox="1"/>
      </xdr:nvSpPr>
      <xdr:spPr>
        <a:xfrm>
          <a:off x="38100" y="7800975"/>
          <a:ext cx="6115050" cy="3352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l">
            <a:spcBef>
              <a:spcPts val="0"/>
            </a:spcBef>
            <a:spcAft>
              <a:spcPts val="0"/>
            </a:spcAft>
          </a:pPr>
          <a:r>
            <a:rPr lang="en-US" sz="1300" b="1" cap="small">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200">
              <a:effectLst/>
              <a:latin typeface="Times New Roman" panose="02020603050405020304" pitchFamily="18" charset="0"/>
              <a:ea typeface="Times New Roman" panose="02020603050405020304" pitchFamily="18" charset="0"/>
            </a:rPr>
            <a:t>5.1 Source Course – AET A101 – Fundamentals of CADD for Building Construction</a:t>
          </a:r>
        </a:p>
        <a:p>
          <a:pPr marL="0" marR="0" algn="just">
            <a:spcBef>
              <a:spcPts val="0"/>
            </a:spcBef>
            <a:spcAft>
              <a:spcPts val="0"/>
            </a:spcAft>
          </a:pPr>
          <a:r>
            <a:rPr lang="en-US" sz="12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200" b="1">
              <a:effectLst/>
              <a:latin typeface="Times New Roman" panose="02020603050405020304" pitchFamily="18" charset="0"/>
              <a:ea typeface="Times New Roman" panose="02020603050405020304" pitchFamily="18" charset="0"/>
            </a:rPr>
            <a:t>Assessment Data 5.1</a:t>
          </a:r>
          <a:r>
            <a:rPr lang="en-US" sz="1200">
              <a:effectLst/>
              <a:latin typeface="Times New Roman" panose="02020603050405020304" pitchFamily="18" charset="0"/>
              <a:ea typeface="Times New Roman" panose="02020603050405020304" pitchFamily="18" charset="0"/>
            </a:rPr>
            <a:t> -</a:t>
          </a:r>
        </a:p>
        <a:p>
          <a:pPr marL="0" marR="0" algn="l">
            <a:spcBef>
              <a:spcPts val="0"/>
            </a:spcBef>
            <a:spcAft>
              <a:spcPts val="0"/>
            </a:spcAft>
          </a:pPr>
          <a:r>
            <a:rPr lang="en-US" sz="1300" b="1" cap="small">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200">
              <a:effectLst/>
              <a:latin typeface="Times New Roman" panose="02020603050405020304" pitchFamily="18" charset="0"/>
              <a:ea typeface="Times New Roman" panose="02020603050405020304" pitchFamily="18" charset="0"/>
            </a:rPr>
            <a:t>Assignment:  Assignment 4 – Reading Architectural Drawings</a:t>
          </a:r>
        </a:p>
        <a:p>
          <a:pPr marL="0" marR="0">
            <a:spcBef>
              <a:spcPts val="0"/>
            </a:spcBef>
            <a:spcAft>
              <a:spcPts val="0"/>
            </a:spcAft>
          </a:pPr>
          <a:r>
            <a:rPr lang="en-US" sz="12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200" i="1">
              <a:effectLst/>
              <a:latin typeface="Times New Roman" panose="02020603050405020304" pitchFamily="18" charset="0"/>
              <a:ea typeface="Times New Roman" panose="02020603050405020304" pitchFamily="18" charset="0"/>
            </a:rPr>
            <a:t>Fundamentals of CADD for Building Construction</a:t>
          </a:r>
          <a:r>
            <a:rPr lang="en-US" sz="1200">
              <a:effectLst/>
              <a:latin typeface="Times New Roman" panose="02020603050405020304" pitchFamily="18" charset="0"/>
              <a:ea typeface="Times New Roman" panose="02020603050405020304" pitchFamily="18" charset="0"/>
            </a:rPr>
            <a:t> introduces students to AutoCAD in the creation and use of construction documents. They are taught that the Contract Drawings are only a part of the overall Contract Documents and that the written Specifications and Contract Requirements must be used in conjunction with the drawings. </a:t>
          </a:r>
          <a:r>
            <a:rPr lang="en-US" sz="1200" i="1">
              <a:effectLst/>
              <a:latin typeface="Times New Roman" panose="02020603050405020304" pitchFamily="18" charset="0"/>
              <a:ea typeface="Times New Roman" panose="02020603050405020304" pitchFamily="18" charset="0"/>
            </a:rPr>
            <a:t>Assignment 4,</a:t>
          </a:r>
          <a:r>
            <a:rPr lang="en-US" sz="1200">
              <a:effectLst/>
              <a:latin typeface="Times New Roman" panose="02020603050405020304" pitchFamily="18" charset="0"/>
              <a:ea typeface="Times New Roman" panose="02020603050405020304" pitchFamily="18" charset="0"/>
            </a:rPr>
            <a:t> </a:t>
          </a:r>
          <a:r>
            <a:rPr lang="en-US" sz="1200" i="1">
              <a:effectLst/>
              <a:latin typeface="Times New Roman" panose="02020603050405020304" pitchFamily="18" charset="0"/>
              <a:ea typeface="Times New Roman" panose="02020603050405020304" pitchFamily="18" charset="0"/>
            </a:rPr>
            <a:t>Reading Architectural Drawings</a:t>
          </a:r>
          <a:r>
            <a:rPr lang="en-US" sz="1200">
              <a:effectLst/>
              <a:latin typeface="Times New Roman" panose="02020603050405020304" pitchFamily="18" charset="0"/>
              <a:ea typeface="Times New Roman" panose="02020603050405020304" pitchFamily="18" charset="0"/>
            </a:rPr>
            <a:t> demonstrates the range of material that students are expected to know in order to effectively interpret construction drawings, cross referencing graphic information with written information.      </a:t>
          </a:r>
        </a:p>
        <a:p>
          <a:pPr marL="0" marR="0">
            <a:lnSpc>
              <a:spcPct val="115000"/>
            </a:lnSpc>
            <a:spcBef>
              <a:spcPts val="0"/>
            </a:spcBef>
            <a:spcAft>
              <a:spcPts val="0"/>
            </a:spcAft>
          </a:pPr>
          <a:r>
            <a:rPr lang="en-US" sz="12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200">
              <a:effectLst/>
              <a:latin typeface="Times New Roman" panose="02020603050405020304" pitchFamily="18" charset="0"/>
              <a:ea typeface="Times New Roman" panose="02020603050405020304" pitchFamily="18" charset="0"/>
            </a:rPr>
            <a:t>The test is worth 20 points. </a:t>
          </a:r>
        </a:p>
        <a:p>
          <a:endParaRPr lang="en-US" sz="1100"/>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0</xdr:col>
      <xdr:colOff>38100</xdr:colOff>
      <xdr:row>38</xdr:row>
      <xdr:rowOff>95250</xdr:rowOff>
    </xdr:from>
    <xdr:to>
      <xdr:col>9</xdr:col>
      <xdr:colOff>571500</xdr:colOff>
      <xdr:row>56</xdr:row>
      <xdr:rowOff>19050</xdr:rowOff>
    </xdr:to>
    <xdr:sp macro="" textlink="">
      <xdr:nvSpPr>
        <xdr:cNvPr id="2" name="TextBox 1">
          <a:extLst>
            <a:ext uri="{FF2B5EF4-FFF2-40B4-BE49-F238E27FC236}">
              <a16:creationId xmlns:a16="http://schemas.microsoft.com/office/drawing/2014/main" id="{00000000-0008-0000-3500-000002000000}"/>
            </a:ext>
          </a:extLst>
        </xdr:cNvPr>
        <xdr:cNvSpPr txBox="1"/>
      </xdr:nvSpPr>
      <xdr:spPr>
        <a:xfrm>
          <a:off x="38100" y="7800975"/>
          <a:ext cx="6115050" cy="3352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l">
            <a:spcBef>
              <a:spcPts val="0"/>
            </a:spcBef>
            <a:spcAft>
              <a:spcPts val="0"/>
            </a:spcAft>
          </a:pPr>
          <a:r>
            <a:rPr lang="en-US" sz="1300" b="1" cap="small">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200">
              <a:effectLst/>
              <a:latin typeface="Times New Roman" panose="02020603050405020304" pitchFamily="18" charset="0"/>
              <a:ea typeface="Times New Roman" panose="02020603050405020304" pitchFamily="18" charset="0"/>
            </a:rPr>
            <a:t>5.1 Source Course – AET A101 – Fundamentals of CADD for Building Construction</a:t>
          </a:r>
        </a:p>
        <a:p>
          <a:pPr marL="0" marR="0" algn="just">
            <a:spcBef>
              <a:spcPts val="0"/>
            </a:spcBef>
            <a:spcAft>
              <a:spcPts val="0"/>
            </a:spcAft>
          </a:pPr>
          <a:r>
            <a:rPr lang="en-US" sz="12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200" b="1">
              <a:effectLst/>
              <a:latin typeface="Times New Roman" panose="02020603050405020304" pitchFamily="18" charset="0"/>
              <a:ea typeface="Times New Roman" panose="02020603050405020304" pitchFamily="18" charset="0"/>
            </a:rPr>
            <a:t>Assessment Data 5.1</a:t>
          </a:r>
          <a:r>
            <a:rPr lang="en-US" sz="1200">
              <a:effectLst/>
              <a:latin typeface="Times New Roman" panose="02020603050405020304" pitchFamily="18" charset="0"/>
              <a:ea typeface="Times New Roman" panose="02020603050405020304" pitchFamily="18" charset="0"/>
            </a:rPr>
            <a:t> -</a:t>
          </a:r>
        </a:p>
        <a:p>
          <a:pPr marL="0" marR="0" algn="l">
            <a:spcBef>
              <a:spcPts val="0"/>
            </a:spcBef>
            <a:spcAft>
              <a:spcPts val="0"/>
            </a:spcAft>
          </a:pPr>
          <a:r>
            <a:rPr lang="en-US" sz="1300" b="1" cap="small">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200">
              <a:effectLst/>
              <a:latin typeface="Times New Roman" panose="02020603050405020304" pitchFamily="18" charset="0"/>
              <a:ea typeface="Times New Roman" panose="02020603050405020304" pitchFamily="18" charset="0"/>
            </a:rPr>
            <a:t>Assignment:  Assignment 4 – Reading Architectural Drawings</a:t>
          </a:r>
        </a:p>
        <a:p>
          <a:pPr marL="0" marR="0">
            <a:spcBef>
              <a:spcPts val="0"/>
            </a:spcBef>
            <a:spcAft>
              <a:spcPts val="0"/>
            </a:spcAft>
          </a:pPr>
          <a:r>
            <a:rPr lang="en-US" sz="12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200" i="1">
              <a:effectLst/>
              <a:latin typeface="Times New Roman" panose="02020603050405020304" pitchFamily="18" charset="0"/>
              <a:ea typeface="Times New Roman" panose="02020603050405020304" pitchFamily="18" charset="0"/>
            </a:rPr>
            <a:t>Fundamentals of CADD for Building Construction</a:t>
          </a:r>
          <a:r>
            <a:rPr lang="en-US" sz="1200">
              <a:effectLst/>
              <a:latin typeface="Times New Roman" panose="02020603050405020304" pitchFamily="18" charset="0"/>
              <a:ea typeface="Times New Roman" panose="02020603050405020304" pitchFamily="18" charset="0"/>
            </a:rPr>
            <a:t> introduces students to AutoCAD in the creation and use of construction documents. They are taught that the Contract Drawings are only a part of the overall Contract Documents and that the written Specifications and Contract Requirements must be used in conjunction with the drawings. </a:t>
          </a:r>
          <a:r>
            <a:rPr lang="en-US" sz="1200" i="1">
              <a:effectLst/>
              <a:latin typeface="Times New Roman" panose="02020603050405020304" pitchFamily="18" charset="0"/>
              <a:ea typeface="Times New Roman" panose="02020603050405020304" pitchFamily="18" charset="0"/>
            </a:rPr>
            <a:t>Assignment 4,</a:t>
          </a:r>
          <a:r>
            <a:rPr lang="en-US" sz="1200">
              <a:effectLst/>
              <a:latin typeface="Times New Roman" panose="02020603050405020304" pitchFamily="18" charset="0"/>
              <a:ea typeface="Times New Roman" panose="02020603050405020304" pitchFamily="18" charset="0"/>
            </a:rPr>
            <a:t> </a:t>
          </a:r>
          <a:r>
            <a:rPr lang="en-US" sz="1200" i="1">
              <a:effectLst/>
              <a:latin typeface="Times New Roman" panose="02020603050405020304" pitchFamily="18" charset="0"/>
              <a:ea typeface="Times New Roman" panose="02020603050405020304" pitchFamily="18" charset="0"/>
            </a:rPr>
            <a:t>Reading Architectural Drawings</a:t>
          </a:r>
          <a:r>
            <a:rPr lang="en-US" sz="1200">
              <a:effectLst/>
              <a:latin typeface="Times New Roman" panose="02020603050405020304" pitchFamily="18" charset="0"/>
              <a:ea typeface="Times New Roman" panose="02020603050405020304" pitchFamily="18" charset="0"/>
            </a:rPr>
            <a:t> demonstrates the range of material that students are expected to know in order to effectively interpret construction drawings, cross referencing graphic information with written information.      </a:t>
          </a:r>
        </a:p>
        <a:p>
          <a:pPr marL="0" marR="0">
            <a:lnSpc>
              <a:spcPct val="115000"/>
            </a:lnSpc>
            <a:spcBef>
              <a:spcPts val="0"/>
            </a:spcBef>
            <a:spcAft>
              <a:spcPts val="0"/>
            </a:spcAft>
          </a:pPr>
          <a:r>
            <a:rPr lang="en-US" sz="12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200">
              <a:effectLst/>
              <a:latin typeface="Times New Roman" panose="02020603050405020304" pitchFamily="18" charset="0"/>
              <a:ea typeface="Times New Roman" panose="02020603050405020304" pitchFamily="18" charset="0"/>
            </a:rPr>
            <a:t>The test is worth 20 points. </a:t>
          </a:r>
        </a:p>
        <a:p>
          <a:endParaRPr lang="en-US" sz="1100"/>
        </a:p>
      </xdr:txBody>
    </xdr:sp>
    <xdr:clientData/>
  </xdr:twoCellAnchor>
</xdr:wsDr>
</file>

<file path=xl/drawings/drawing5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10</xdr:col>
          <xdr:colOff>361950</xdr:colOff>
          <xdr:row>61</xdr:row>
          <xdr:rowOff>142875</xdr:rowOff>
        </xdr:to>
        <xdr:sp macro="" textlink="">
          <xdr:nvSpPr>
            <xdr:cNvPr id="608259" name="Object 3" hidden="1">
              <a:extLst>
                <a:ext uri="{63B3BB69-23CF-44E3-9099-C40C66FF867C}">
                  <a14:compatExt spid="_x0000_s608259"/>
                </a:ext>
                <a:ext uri="{FF2B5EF4-FFF2-40B4-BE49-F238E27FC236}">
                  <a16:creationId xmlns:a16="http://schemas.microsoft.com/office/drawing/2014/main" id="{00000000-0008-0000-3600-0000034809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9</xdr:col>
          <xdr:colOff>533400</xdr:colOff>
          <xdr:row>44</xdr:row>
          <xdr:rowOff>57150</xdr:rowOff>
        </xdr:to>
        <xdr:sp macro="" textlink="">
          <xdr:nvSpPr>
            <xdr:cNvPr id="237571" name="Object 3" hidden="1">
              <a:extLst>
                <a:ext uri="{63B3BB69-23CF-44E3-9099-C40C66FF867C}">
                  <a14:compatExt spid="_x0000_s237571"/>
                </a:ext>
                <a:ext uri="{FF2B5EF4-FFF2-40B4-BE49-F238E27FC236}">
                  <a16:creationId xmlns:a16="http://schemas.microsoft.com/office/drawing/2014/main" id="{00000000-0008-0000-3700-000003A00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6.xml><?xml version="1.0" encoding="utf-8"?>
<xdr:wsDr xmlns:xdr="http://schemas.openxmlformats.org/drawingml/2006/spreadsheetDrawing" xmlns:a="http://schemas.openxmlformats.org/drawingml/2006/main">
  <xdr:twoCellAnchor>
    <xdr:from>
      <xdr:col>0</xdr:col>
      <xdr:colOff>38100</xdr:colOff>
      <xdr:row>38</xdr:row>
      <xdr:rowOff>95250</xdr:rowOff>
    </xdr:from>
    <xdr:to>
      <xdr:col>9</xdr:col>
      <xdr:colOff>571500</xdr:colOff>
      <xdr:row>52</xdr:row>
      <xdr:rowOff>180975</xdr:rowOff>
    </xdr:to>
    <xdr:sp macro="" textlink="">
      <xdr:nvSpPr>
        <xdr:cNvPr id="2" name="TextBox 1">
          <a:extLst>
            <a:ext uri="{FF2B5EF4-FFF2-40B4-BE49-F238E27FC236}">
              <a16:creationId xmlns:a16="http://schemas.microsoft.com/office/drawing/2014/main" id="{00000000-0008-0000-3800-000002000000}"/>
            </a:ext>
          </a:extLst>
        </xdr:cNvPr>
        <xdr:cNvSpPr txBox="1"/>
      </xdr:nvSpPr>
      <xdr:spPr>
        <a:xfrm>
          <a:off x="38100" y="7800975"/>
          <a:ext cx="6115050" cy="2752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l">
            <a:spcBef>
              <a:spcPts val="0"/>
            </a:spcBef>
            <a:spcAft>
              <a:spcPts val="0"/>
            </a:spcAft>
          </a:pPr>
          <a:r>
            <a:rPr lang="en-US" sz="1200" b="1" cap="small">
              <a:effectLst/>
              <a:latin typeface="Times New Roman" panose="02020603050405020304" pitchFamily="18" charset="0"/>
              <a:ea typeface="Times New Roman" panose="02020603050405020304" pitchFamily="18" charset="0"/>
            </a:rPr>
            <a:t> </a:t>
          </a:r>
          <a:r>
            <a:rPr lang="en-US" sz="1100">
              <a:effectLst/>
              <a:latin typeface="Times New Roman" panose="02020603050405020304" pitchFamily="18" charset="0"/>
              <a:ea typeface="Times New Roman" panose="02020603050405020304" pitchFamily="18" charset="0"/>
            </a:rPr>
            <a:t>5.1 Source Course – AET A101 – Fundamentals of CADD for Building Construction</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5.1</a:t>
          </a:r>
          <a:r>
            <a:rPr lang="en-US" sz="1100">
              <a:effectLst/>
              <a:latin typeface="Times New Roman" panose="02020603050405020304" pitchFamily="18" charset="0"/>
              <a:ea typeface="Times New Roman" panose="02020603050405020304" pitchFamily="18" charset="0"/>
            </a:rPr>
            <a:t> -</a:t>
          </a:r>
        </a:p>
        <a:p>
          <a:pPr marL="0" marR="0" algn="l">
            <a:spcBef>
              <a:spcPts val="0"/>
            </a:spcBef>
            <a:spcAft>
              <a:spcPts val="0"/>
            </a:spcAft>
          </a:pPr>
          <a:r>
            <a:rPr lang="en-US" sz="1200" b="1" cap="small">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Test 1:</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i="1">
              <a:effectLst/>
              <a:latin typeface="Times New Roman" panose="02020603050405020304" pitchFamily="18" charset="0"/>
              <a:ea typeface="Times New Roman" panose="02020603050405020304" pitchFamily="18" charset="0"/>
            </a:rPr>
            <a:t>Fundamentals of CADD for Building Construction</a:t>
          </a:r>
          <a:r>
            <a:rPr lang="en-US" sz="1100">
              <a:effectLst/>
              <a:latin typeface="Times New Roman" panose="02020603050405020304" pitchFamily="18" charset="0"/>
              <a:ea typeface="Times New Roman" panose="02020603050405020304" pitchFamily="18" charset="0"/>
            </a:rPr>
            <a:t> introduces students to AutoCAD in the creation and use of construction documents. They are taught that the Contract Drawings are only a part of the overall Contract Documents and that the written Specifications and Contract Requirements must be used in conjunction with the drawings. </a:t>
          </a:r>
          <a:r>
            <a:rPr lang="en-US" sz="1100" i="1">
              <a:effectLst/>
              <a:latin typeface="Times New Roman" panose="02020603050405020304" pitchFamily="18" charset="0"/>
              <a:ea typeface="Times New Roman" panose="02020603050405020304" pitchFamily="18" charset="0"/>
            </a:rPr>
            <a:t>Test 1 </a:t>
          </a:r>
          <a:r>
            <a:rPr lang="en-US" sz="1100">
              <a:effectLst/>
              <a:latin typeface="Times New Roman" panose="02020603050405020304" pitchFamily="18" charset="0"/>
              <a:ea typeface="Times New Roman" panose="02020603050405020304" pitchFamily="18" charset="0"/>
            </a:rPr>
            <a:t>demonstrates the range of material that students are expected to know in order to effectively interpret construction drawings, cross referencing graphic information with written information.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The test is worth 100 points. </a:t>
          </a:r>
        </a:p>
        <a:p>
          <a:endParaRPr lang="en-US" sz="1100"/>
        </a:p>
      </xdr:txBody>
    </xdr:sp>
    <xdr:clientData/>
  </xdr:twoCellAnchor>
</xdr:wsDr>
</file>

<file path=xl/drawings/drawing5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40</xdr:row>
          <xdr:rowOff>0</xdr:rowOff>
        </xdr:from>
        <xdr:to>
          <xdr:col>27</xdr:col>
          <xdr:colOff>95250</xdr:colOff>
          <xdr:row>68</xdr:row>
          <xdr:rowOff>19050</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3900-0000015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10</xdr:col>
          <xdr:colOff>381000</xdr:colOff>
          <xdr:row>43</xdr:row>
          <xdr:rowOff>95250</xdr:rowOff>
        </xdr:to>
        <xdr:sp macro="" textlink="">
          <xdr:nvSpPr>
            <xdr:cNvPr id="743425" name="Object 1" hidden="1">
              <a:extLst>
                <a:ext uri="{63B3BB69-23CF-44E3-9099-C40C66FF867C}">
                  <a14:compatExt spid="_x0000_s743425"/>
                </a:ext>
                <a:ext uri="{FF2B5EF4-FFF2-40B4-BE49-F238E27FC236}">
                  <a16:creationId xmlns:a16="http://schemas.microsoft.com/office/drawing/2014/main" id="{00000000-0008-0000-3A00-000001580B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11</xdr:col>
          <xdr:colOff>133350</xdr:colOff>
          <xdr:row>59</xdr:row>
          <xdr:rowOff>47625</xdr:rowOff>
        </xdr:to>
        <xdr:sp macro="" textlink="">
          <xdr:nvSpPr>
            <xdr:cNvPr id="458754" name="Object 2" hidden="1">
              <a:extLst>
                <a:ext uri="{63B3BB69-23CF-44E3-9099-C40C66FF867C}">
                  <a14:compatExt spid="_x0000_s458754"/>
                </a:ext>
                <a:ext uri="{FF2B5EF4-FFF2-40B4-BE49-F238E27FC236}">
                  <a16:creationId xmlns:a16="http://schemas.microsoft.com/office/drawing/2014/main" id="{00000000-0008-0000-3B00-0000020007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9525</xdr:colOff>
      <xdr:row>38</xdr:row>
      <xdr:rowOff>133349</xdr:rowOff>
    </xdr:from>
    <xdr:to>
      <xdr:col>9</xdr:col>
      <xdr:colOff>571500</xdr:colOff>
      <xdr:row>68</xdr:row>
      <xdr:rowOff>19050</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9525" y="7648574"/>
          <a:ext cx="6124575" cy="5600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1200"/>
            </a:spcBef>
            <a:spcAft>
              <a:spcPts val="0"/>
            </a:spcAft>
          </a:pPr>
          <a:r>
            <a:rPr lang="en-US" sz="1100">
              <a:effectLst/>
              <a:latin typeface="Times New Roman" panose="02020603050405020304" pitchFamily="18" charset="0"/>
              <a:ea typeface="Times New Roman" panose="02020603050405020304" pitchFamily="18" charset="0"/>
            </a:rPr>
            <a:t>1.1 Source Course – AET A102 – Methods of Building Construction</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1.1</a:t>
          </a: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Assignment: Group Case Study Building Analysis</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i="1">
              <a:effectLst/>
              <a:latin typeface="Times New Roman" panose="02020603050405020304" pitchFamily="18" charset="0"/>
              <a:ea typeface="Times New Roman" panose="02020603050405020304" pitchFamily="18" charset="0"/>
            </a:rPr>
            <a:t>Methods of Building Construction</a:t>
          </a:r>
          <a:r>
            <a:rPr lang="en-US" sz="1100">
              <a:effectLst/>
              <a:latin typeface="Times New Roman" panose="02020603050405020304" pitchFamily="18" charset="0"/>
              <a:ea typeface="Times New Roman" panose="02020603050405020304" pitchFamily="18" charset="0"/>
            </a:rPr>
            <a:t> introduces basic knowledge of building materials, systems, and assemblies. The class focus is on current, commonly used methods and materials. Research assignments are intended to supplement students’ understanding of the range of methods and materials available within the construction industry. The </a:t>
          </a:r>
          <a:r>
            <a:rPr lang="en-US" sz="1100" i="1">
              <a:effectLst/>
              <a:latin typeface="Times New Roman" panose="02020603050405020304" pitchFamily="18" charset="0"/>
              <a:ea typeface="Times New Roman" panose="02020603050405020304" pitchFamily="18" charset="0"/>
            </a:rPr>
            <a:t>Group Case Study Building Analysis</a:t>
          </a:r>
          <a:r>
            <a:rPr lang="en-US" sz="1100">
              <a:effectLst/>
              <a:latin typeface="Times New Roman" panose="02020603050405020304" pitchFamily="18" charset="0"/>
              <a:ea typeface="Times New Roman" panose="02020603050405020304" pitchFamily="18" charset="0"/>
            </a:rPr>
            <a:t> assignment is intended to familiarize students with the methods and materials of building construction through direct observation, research, and analysis. Students are assigned to teams and asked to select an existing structure in Anchorage, Alaska.  The team will write a research paper and present their findings to the class using presentation media (preferably Powerpoint).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This assignment is worth 500 points based on the following rubric: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b="1">
              <a:effectLst/>
              <a:latin typeface="Times New Roman" panose="02020603050405020304" pitchFamily="18" charset="0"/>
              <a:ea typeface="Times New Roman" panose="02020603050405020304" pitchFamily="18" charset="0"/>
            </a:rPr>
            <a:t>Grading Rubric</a:t>
          </a:r>
        </a:p>
        <a:p>
          <a:pPr marL="0" marR="0">
            <a:lnSpc>
              <a:spcPct val="115000"/>
            </a:lnSpc>
            <a:spcBef>
              <a:spcPts val="0"/>
            </a:spcBef>
            <a:spcAft>
              <a:spcPts val="0"/>
            </a:spcAft>
          </a:pP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b="1">
              <a:effectLst/>
              <a:latin typeface="Times New Roman" panose="02020603050405020304" pitchFamily="18" charset="0"/>
              <a:ea typeface="Times New Roman" panose="02020603050405020304" pitchFamily="18" charset="0"/>
            </a:rPr>
            <a:t>CRITERIA					                POINTS</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Final Written Report:				                    200</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8 to 10 pages, typed, double spaced, Arial font, size 12 / one paper submitted per team</a:t>
          </a:r>
        </a:p>
        <a:p>
          <a:pPr marL="0" marR="0">
            <a:spcBef>
              <a:spcPts val="0"/>
            </a:spcBef>
            <a:spcAft>
              <a:spcPts val="0"/>
            </a:spcAft>
          </a:pP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Visual Documentation:</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PowerPoint Slide Deck / minimum of 20 to 30 slides with images	                   200</a:t>
          </a:r>
        </a:p>
        <a:p>
          <a:pPr marL="0" marR="0">
            <a:spcBef>
              <a:spcPts val="0"/>
            </a:spcBef>
            <a:spcAft>
              <a:spcPts val="0"/>
            </a:spcAft>
          </a:pP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In-Class Presentation: 				                   100</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Oral Group Presentation      50 points</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Peer Review                         50 points</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gn="l">
            <a:spcBef>
              <a:spcPts val="0"/>
            </a:spcBef>
            <a:spcAft>
              <a:spcPts val="0"/>
            </a:spcAft>
          </a:pPr>
          <a:r>
            <a:rPr lang="en-US" sz="1100" b="1">
              <a:effectLst/>
              <a:latin typeface="Times New Roman" panose="02020603050405020304" pitchFamily="18" charset="0"/>
              <a:ea typeface="Times New Roman" panose="02020603050405020304" pitchFamily="18" charset="0"/>
              <a:cs typeface="Times New Roman" panose="02020603050405020304" pitchFamily="18" charset="0"/>
            </a:rPr>
            <a:t>TOTAL POINTS 				                   500	</a:t>
          </a:r>
        </a:p>
        <a:p>
          <a:pPr marL="0" marR="0" algn="ctr">
            <a:spcBef>
              <a:spcPts val="0"/>
            </a:spcBef>
            <a:spcAft>
              <a:spcPts val="0"/>
            </a:spcAft>
          </a:pPr>
          <a:r>
            <a:rPr lang="en-US" sz="1100">
              <a:effectLst/>
              <a:latin typeface="Times New Roman" panose="02020603050405020304" pitchFamily="18" charset="0"/>
              <a:ea typeface="Times New Roman" panose="02020603050405020304" pitchFamily="18" charset="0"/>
            </a:rPr>
            <a:t> </a:t>
          </a:r>
        </a:p>
        <a:p>
          <a:endParaRPr lang="en-US" sz="1100"/>
        </a:p>
      </xdr:txBody>
    </xdr:sp>
    <xdr:clientData/>
  </xdr:twoCellAnchor>
</xdr:wsDr>
</file>

<file path=xl/drawings/drawing6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10</xdr:col>
          <xdr:colOff>381000</xdr:colOff>
          <xdr:row>43</xdr:row>
          <xdr:rowOff>95250</xdr:rowOff>
        </xdr:to>
        <xdr:sp macro="" textlink="">
          <xdr:nvSpPr>
            <xdr:cNvPr id="308225" name="Object 1" hidden="1">
              <a:extLst>
                <a:ext uri="{63B3BB69-23CF-44E3-9099-C40C66FF867C}">
                  <a14:compatExt spid="_x0000_s308225"/>
                </a:ext>
                <a:ext uri="{FF2B5EF4-FFF2-40B4-BE49-F238E27FC236}">
                  <a16:creationId xmlns:a16="http://schemas.microsoft.com/office/drawing/2014/main" id="{00000000-0008-0000-3C00-000001B404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6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12</xdr:col>
          <xdr:colOff>428625</xdr:colOff>
          <xdr:row>44</xdr:row>
          <xdr:rowOff>47625</xdr:rowOff>
        </xdr:to>
        <xdr:sp macro="" textlink="">
          <xdr:nvSpPr>
            <xdr:cNvPr id="216065" name="Object 1" hidden="1">
              <a:extLst>
                <a:ext uri="{63B3BB69-23CF-44E3-9099-C40C66FF867C}">
                  <a14:compatExt spid="_x0000_s216065"/>
                </a:ext>
                <a:ext uri="{FF2B5EF4-FFF2-40B4-BE49-F238E27FC236}">
                  <a16:creationId xmlns:a16="http://schemas.microsoft.com/office/drawing/2014/main" id="{00000000-0008-0000-3D00-0000014C0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62.xml><?xml version="1.0" encoding="utf-8"?>
<xdr:wsDr xmlns:xdr="http://schemas.openxmlformats.org/drawingml/2006/spreadsheetDrawing" xmlns:a="http://schemas.openxmlformats.org/drawingml/2006/main">
  <xdr:twoCellAnchor>
    <xdr:from>
      <xdr:col>0</xdr:col>
      <xdr:colOff>38100</xdr:colOff>
      <xdr:row>39</xdr:row>
      <xdr:rowOff>85725</xdr:rowOff>
    </xdr:from>
    <xdr:to>
      <xdr:col>9</xdr:col>
      <xdr:colOff>561975</xdr:colOff>
      <xdr:row>52</xdr:row>
      <xdr:rowOff>38100</xdr:rowOff>
    </xdr:to>
    <xdr:sp macro="" textlink="">
      <xdr:nvSpPr>
        <xdr:cNvPr id="2" name="TextBox 1">
          <a:extLst>
            <a:ext uri="{FF2B5EF4-FFF2-40B4-BE49-F238E27FC236}">
              <a16:creationId xmlns:a16="http://schemas.microsoft.com/office/drawing/2014/main" id="{00000000-0008-0000-3E00-000002000000}"/>
            </a:ext>
          </a:extLst>
        </xdr:cNvPr>
        <xdr:cNvSpPr txBox="1"/>
      </xdr:nvSpPr>
      <xdr:spPr>
        <a:xfrm>
          <a:off x="38100" y="7981950"/>
          <a:ext cx="6086475" cy="2428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5.2 Source Course – CM A201 – Construction Project Management I</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5.2</a:t>
          </a:r>
          <a:r>
            <a:rPr lang="en-US" sz="1100">
              <a:effectLst/>
              <a:latin typeface="Times New Roman" panose="02020603050405020304" pitchFamily="18" charset="0"/>
              <a:ea typeface="Times New Roman" panose="02020603050405020304" pitchFamily="18" charset="0"/>
            </a:rPr>
            <a:t> -</a:t>
          </a:r>
        </a:p>
        <a:p>
          <a:pPr marL="0" marR="0" algn="l">
            <a:spcBef>
              <a:spcPts val="0"/>
            </a:spcBef>
            <a:spcAft>
              <a:spcPts val="0"/>
            </a:spcAft>
          </a:pPr>
          <a:r>
            <a:rPr lang="en-US" sz="1200" b="1" cap="small">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Exam 1:</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i="1">
              <a:effectLst/>
              <a:latin typeface="Times New Roman" panose="02020603050405020304" pitchFamily="18" charset="0"/>
              <a:ea typeface="Times New Roman" panose="02020603050405020304" pitchFamily="18" charset="0"/>
            </a:rPr>
            <a:t>Construction Project Management I</a:t>
          </a:r>
          <a:r>
            <a:rPr lang="en-US" sz="1100">
              <a:effectLst/>
              <a:latin typeface="Times New Roman" panose="02020603050405020304" pitchFamily="18" charset="0"/>
              <a:ea typeface="Times New Roman" panose="02020603050405020304" pitchFamily="18" charset="0"/>
            </a:rPr>
            <a:t> introduces students to the management facets of a construction project.  </a:t>
          </a:r>
          <a:r>
            <a:rPr lang="en-US" sz="1100" i="1">
              <a:effectLst/>
              <a:latin typeface="Times New Roman" panose="02020603050405020304" pitchFamily="18" charset="0"/>
              <a:ea typeface="Times New Roman" panose="02020603050405020304" pitchFamily="18" charset="0"/>
            </a:rPr>
            <a:t>Exam 1</a:t>
          </a:r>
          <a:r>
            <a:rPr lang="en-US" sz="1100">
              <a:effectLst/>
              <a:latin typeface="Times New Roman" panose="02020603050405020304" pitchFamily="18" charset="0"/>
              <a:ea typeface="Times New Roman" panose="02020603050405020304" pitchFamily="18" charset="0"/>
            </a:rPr>
            <a:t> tests the student’s understanding of how to interpret construction documents, such as contracts, specifications, and drawings, and apply this knowledge in the formulation of project management strategies.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The test is worth 200 points. </a:t>
          </a:r>
        </a:p>
        <a:p>
          <a:endParaRPr lang="en-US" sz="1100"/>
        </a:p>
      </xdr:txBody>
    </xdr:sp>
    <xdr:clientData/>
  </xdr:twoCellAnchor>
</xdr:wsDr>
</file>

<file path=xl/drawings/drawing6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38</xdr:row>
          <xdr:rowOff>180975</xdr:rowOff>
        </xdr:from>
        <xdr:to>
          <xdr:col>14</xdr:col>
          <xdr:colOff>523875</xdr:colOff>
          <xdr:row>64</xdr:row>
          <xdr:rowOff>161925</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3F00-0000015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6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10</xdr:col>
          <xdr:colOff>361950</xdr:colOff>
          <xdr:row>43</xdr:row>
          <xdr:rowOff>57150</xdr:rowOff>
        </xdr:to>
        <xdr:sp macro="" textlink="">
          <xdr:nvSpPr>
            <xdr:cNvPr id="744449" name="Object 1" hidden="1">
              <a:extLst>
                <a:ext uri="{63B3BB69-23CF-44E3-9099-C40C66FF867C}">
                  <a14:compatExt spid="_x0000_s744449"/>
                </a:ext>
                <a:ext uri="{FF2B5EF4-FFF2-40B4-BE49-F238E27FC236}">
                  <a16:creationId xmlns:a16="http://schemas.microsoft.com/office/drawing/2014/main" id="{00000000-0008-0000-4000-0000015C0B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6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10</xdr:col>
          <xdr:colOff>361950</xdr:colOff>
          <xdr:row>43</xdr:row>
          <xdr:rowOff>57150</xdr:rowOff>
        </xdr:to>
        <xdr:sp macro="" textlink="">
          <xdr:nvSpPr>
            <xdr:cNvPr id="459777" name="Object 1" hidden="1">
              <a:extLst>
                <a:ext uri="{63B3BB69-23CF-44E3-9099-C40C66FF867C}">
                  <a14:compatExt spid="_x0000_s459777"/>
                </a:ext>
                <a:ext uri="{FF2B5EF4-FFF2-40B4-BE49-F238E27FC236}">
                  <a16:creationId xmlns:a16="http://schemas.microsoft.com/office/drawing/2014/main" id="{00000000-0008-0000-4100-0000010407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6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10</xdr:col>
          <xdr:colOff>361950</xdr:colOff>
          <xdr:row>58</xdr:row>
          <xdr:rowOff>180975</xdr:rowOff>
        </xdr:to>
        <xdr:sp macro="" textlink="">
          <xdr:nvSpPr>
            <xdr:cNvPr id="243714" name="Object 2" hidden="1">
              <a:extLst>
                <a:ext uri="{63B3BB69-23CF-44E3-9099-C40C66FF867C}">
                  <a14:compatExt spid="_x0000_s243714"/>
                </a:ext>
                <a:ext uri="{FF2B5EF4-FFF2-40B4-BE49-F238E27FC236}">
                  <a16:creationId xmlns:a16="http://schemas.microsoft.com/office/drawing/2014/main" id="{00000000-0008-0000-4200-000002B80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67.xml><?xml version="1.0" encoding="utf-8"?>
<xdr:wsDr xmlns:xdr="http://schemas.openxmlformats.org/drawingml/2006/spreadsheetDrawing" xmlns:a="http://schemas.openxmlformats.org/drawingml/2006/main">
  <xdr:twoCellAnchor>
    <xdr:from>
      <xdr:col>0</xdr:col>
      <xdr:colOff>24848</xdr:colOff>
      <xdr:row>38</xdr:row>
      <xdr:rowOff>57979</xdr:rowOff>
    </xdr:from>
    <xdr:to>
      <xdr:col>8</xdr:col>
      <xdr:colOff>538370</xdr:colOff>
      <xdr:row>50</xdr:row>
      <xdr:rowOff>182217</xdr:rowOff>
    </xdr:to>
    <xdr:sp macro="" textlink="">
      <xdr:nvSpPr>
        <xdr:cNvPr id="2" name="TextBox 1">
          <a:extLst>
            <a:ext uri="{FF2B5EF4-FFF2-40B4-BE49-F238E27FC236}">
              <a16:creationId xmlns:a16="http://schemas.microsoft.com/office/drawing/2014/main" id="{00000000-0008-0000-4300-000002000000}"/>
            </a:ext>
          </a:extLst>
        </xdr:cNvPr>
        <xdr:cNvSpPr txBox="1"/>
      </xdr:nvSpPr>
      <xdr:spPr>
        <a:xfrm>
          <a:off x="24848" y="7479196"/>
          <a:ext cx="5507935" cy="25013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600"/>
            </a:spcBef>
            <a:spcAft>
              <a:spcPts val="0"/>
            </a:spcAft>
          </a:pPr>
          <a:r>
            <a:rPr lang="en-US" sz="1100">
              <a:effectLst/>
              <a:latin typeface="Times New Roman" panose="02020603050405020304" pitchFamily="18" charset="0"/>
              <a:ea typeface="Times New Roman" panose="02020603050405020304" pitchFamily="18" charset="0"/>
            </a:rPr>
            <a:t>6.1 Source Course – CM A163 – Building Construction Cost Estimating</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6.1</a:t>
          </a: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Assignment:  Assignment 11 – Estimating Indirect Costs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The</a:t>
          </a:r>
          <a:r>
            <a:rPr lang="en-US" sz="1100" i="1">
              <a:effectLst/>
              <a:latin typeface="Times New Roman" panose="02020603050405020304" pitchFamily="18" charset="0"/>
              <a:ea typeface="Times New Roman" panose="02020603050405020304" pitchFamily="18" charset="0"/>
            </a:rPr>
            <a:t> Building Construction Cost Estimating</a:t>
          </a:r>
          <a:r>
            <a:rPr lang="en-US" sz="1100">
              <a:effectLst/>
              <a:latin typeface="Times New Roman" panose="02020603050405020304" pitchFamily="18" charset="0"/>
              <a:ea typeface="Times New Roman" panose="02020603050405020304" pitchFamily="18" charset="0"/>
            </a:rPr>
            <a:t> course focuses on the basics of developing a cost estimate for a structural construction project.  </a:t>
          </a:r>
          <a:r>
            <a:rPr lang="en-US" sz="1100" i="1">
              <a:effectLst/>
              <a:latin typeface="Times New Roman" panose="02020603050405020304" pitchFamily="18" charset="0"/>
              <a:ea typeface="Times New Roman" panose="02020603050405020304" pitchFamily="18" charset="0"/>
            </a:rPr>
            <a:t>Assignment 11, Estimating Indirect Costs</a:t>
          </a:r>
          <a:r>
            <a:rPr lang="en-US" sz="1100">
              <a:effectLst/>
              <a:latin typeface="Times New Roman" panose="02020603050405020304" pitchFamily="18" charset="0"/>
              <a:ea typeface="Times New Roman" panose="02020603050405020304" pitchFamily="18" charset="0"/>
            </a:rPr>
            <a:t> provides students with an opportunity to become familiar with the fundamental principles of accounting as relates to a construction project.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This assignment is worth 50 points. </a:t>
          </a:r>
        </a:p>
        <a:p>
          <a:endParaRPr lang="en-US" sz="1100"/>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0</xdr:col>
      <xdr:colOff>49696</xdr:colOff>
      <xdr:row>38</xdr:row>
      <xdr:rowOff>82826</xdr:rowOff>
    </xdr:from>
    <xdr:to>
      <xdr:col>9</xdr:col>
      <xdr:colOff>513522</xdr:colOff>
      <xdr:row>49</xdr:row>
      <xdr:rowOff>157370</xdr:rowOff>
    </xdr:to>
    <xdr:sp macro="" textlink="">
      <xdr:nvSpPr>
        <xdr:cNvPr id="2" name="TextBox 1">
          <a:extLst>
            <a:ext uri="{FF2B5EF4-FFF2-40B4-BE49-F238E27FC236}">
              <a16:creationId xmlns:a16="http://schemas.microsoft.com/office/drawing/2014/main" id="{00000000-0008-0000-4400-000002000000}"/>
            </a:ext>
          </a:extLst>
        </xdr:cNvPr>
        <xdr:cNvSpPr txBox="1"/>
      </xdr:nvSpPr>
      <xdr:spPr>
        <a:xfrm>
          <a:off x="49696" y="7504043"/>
          <a:ext cx="6071152" cy="22528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600"/>
            </a:spcBef>
            <a:spcAft>
              <a:spcPts val="0"/>
            </a:spcAft>
          </a:pPr>
          <a:r>
            <a:rPr lang="en-US" sz="1100">
              <a:effectLst/>
              <a:latin typeface="Times New Roman" panose="02020603050405020304" pitchFamily="18" charset="0"/>
              <a:ea typeface="Times New Roman" panose="02020603050405020304" pitchFamily="18" charset="0"/>
            </a:rPr>
            <a:t>6.1 Source Course – CM A163 – Building Construction Cost Estimating</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6.1</a:t>
          </a: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Assignment:  Test 1, Question 11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The</a:t>
          </a:r>
          <a:r>
            <a:rPr lang="en-US" sz="1100" i="1">
              <a:effectLst/>
              <a:latin typeface="Times New Roman" panose="02020603050405020304" pitchFamily="18" charset="0"/>
              <a:ea typeface="Times New Roman" panose="02020603050405020304" pitchFamily="18" charset="0"/>
            </a:rPr>
            <a:t> Building Construction Cost Estimating</a:t>
          </a:r>
          <a:r>
            <a:rPr lang="en-US" sz="1100">
              <a:effectLst/>
              <a:latin typeface="Times New Roman" panose="02020603050405020304" pitchFamily="18" charset="0"/>
              <a:ea typeface="Times New Roman" panose="02020603050405020304" pitchFamily="18" charset="0"/>
            </a:rPr>
            <a:t> course focuses on the basics of developing a cost estimate for a structural construction project.  </a:t>
          </a:r>
          <a:r>
            <a:rPr lang="en-US" sz="1100" i="1">
              <a:effectLst/>
              <a:latin typeface="Times New Roman" panose="02020603050405020304" pitchFamily="18" charset="0"/>
              <a:ea typeface="Times New Roman" panose="02020603050405020304" pitchFamily="18" charset="0"/>
            </a:rPr>
            <a:t>Test 1, Question 11 </a:t>
          </a:r>
          <a:r>
            <a:rPr lang="en-US" sz="1100">
              <a:effectLst/>
              <a:latin typeface="Times New Roman" panose="02020603050405020304" pitchFamily="18" charset="0"/>
              <a:ea typeface="Times New Roman" panose="02020603050405020304" pitchFamily="18" charset="0"/>
            </a:rPr>
            <a:t>provides students with an opportunity to become familiar with fundamental principles of accounting as relates to a construction project.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This assignment is worth 100 points. </a:t>
          </a:r>
        </a:p>
        <a:p>
          <a:endParaRPr lang="en-US" sz="1100"/>
        </a:p>
      </xdr:txBody>
    </xdr:sp>
    <xdr:clientData/>
  </xdr:twoCellAnchor>
</xdr:wsDr>
</file>

<file path=xl/drawings/drawing6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228600</xdr:colOff>
          <xdr:row>4</xdr:row>
          <xdr:rowOff>85725</xdr:rowOff>
        </xdr:from>
        <xdr:to>
          <xdr:col>13</xdr:col>
          <xdr:colOff>0</xdr:colOff>
          <xdr:row>16</xdr:row>
          <xdr:rowOff>123825</xdr:rowOff>
        </xdr:to>
        <xdr:sp macro="" textlink="">
          <xdr:nvSpPr>
            <xdr:cNvPr id="150530" name="Object 2" hidden="1">
              <a:extLst>
                <a:ext uri="{63B3BB69-23CF-44E3-9099-C40C66FF867C}">
                  <a14:compatExt spid="_x0000_s150530"/>
                </a:ext>
                <a:ext uri="{FF2B5EF4-FFF2-40B4-BE49-F238E27FC236}">
                  <a16:creationId xmlns:a16="http://schemas.microsoft.com/office/drawing/2014/main" id="{00000000-0008-0000-4500-0000024C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37</xdr:row>
          <xdr:rowOff>57150</xdr:rowOff>
        </xdr:from>
        <xdr:to>
          <xdr:col>11</xdr:col>
          <xdr:colOff>142875</xdr:colOff>
          <xdr:row>73</xdr:row>
          <xdr:rowOff>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6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7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10</xdr:col>
          <xdr:colOff>381000</xdr:colOff>
          <xdr:row>50</xdr:row>
          <xdr:rowOff>95250</xdr:rowOff>
        </xdr:to>
        <xdr:sp macro="" textlink="">
          <xdr:nvSpPr>
            <xdr:cNvPr id="460801" name="Object 1" hidden="1">
              <a:extLst>
                <a:ext uri="{63B3BB69-23CF-44E3-9099-C40C66FF867C}">
                  <a14:compatExt spid="_x0000_s460801"/>
                </a:ext>
                <a:ext uri="{FF2B5EF4-FFF2-40B4-BE49-F238E27FC236}">
                  <a16:creationId xmlns:a16="http://schemas.microsoft.com/office/drawing/2014/main" id="{00000000-0008-0000-4600-0000010807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7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10</xdr:col>
          <xdr:colOff>381000</xdr:colOff>
          <xdr:row>58</xdr:row>
          <xdr:rowOff>95250</xdr:rowOff>
        </xdr:to>
        <xdr:sp macro="" textlink="">
          <xdr:nvSpPr>
            <xdr:cNvPr id="309250" name="Object 2" hidden="1">
              <a:extLst>
                <a:ext uri="{63B3BB69-23CF-44E3-9099-C40C66FF867C}">
                  <a14:compatExt spid="_x0000_s309250"/>
                </a:ext>
                <a:ext uri="{FF2B5EF4-FFF2-40B4-BE49-F238E27FC236}">
                  <a16:creationId xmlns:a16="http://schemas.microsoft.com/office/drawing/2014/main" id="{00000000-0008-0000-4700-000002B804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7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10</xdr:col>
          <xdr:colOff>381000</xdr:colOff>
          <xdr:row>48</xdr:row>
          <xdr:rowOff>142875</xdr:rowOff>
        </xdr:to>
        <xdr:sp macro="" textlink="">
          <xdr:nvSpPr>
            <xdr:cNvPr id="218113" name="Object 1" hidden="1">
              <a:extLst>
                <a:ext uri="{63B3BB69-23CF-44E3-9099-C40C66FF867C}">
                  <a14:compatExt spid="_x0000_s218113"/>
                </a:ext>
                <a:ext uri="{FF2B5EF4-FFF2-40B4-BE49-F238E27FC236}">
                  <a16:creationId xmlns:a16="http://schemas.microsoft.com/office/drawing/2014/main" id="{00000000-0008-0000-4800-000001540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73.xml><?xml version="1.0" encoding="utf-8"?>
<xdr:wsDr xmlns:xdr="http://schemas.openxmlformats.org/drawingml/2006/spreadsheetDrawing" xmlns:a="http://schemas.openxmlformats.org/drawingml/2006/main">
  <xdr:twoCellAnchor>
    <xdr:from>
      <xdr:col>0</xdr:col>
      <xdr:colOff>28575</xdr:colOff>
      <xdr:row>45</xdr:row>
      <xdr:rowOff>104775</xdr:rowOff>
    </xdr:from>
    <xdr:to>
      <xdr:col>9</xdr:col>
      <xdr:colOff>533400</xdr:colOff>
      <xdr:row>70</xdr:row>
      <xdr:rowOff>76200</xdr:rowOff>
    </xdr:to>
    <xdr:sp macro="" textlink="">
      <xdr:nvSpPr>
        <xdr:cNvPr id="2" name="TextBox 1">
          <a:extLst>
            <a:ext uri="{FF2B5EF4-FFF2-40B4-BE49-F238E27FC236}">
              <a16:creationId xmlns:a16="http://schemas.microsoft.com/office/drawing/2014/main" id="{00000000-0008-0000-4900-000002000000}"/>
            </a:ext>
          </a:extLst>
        </xdr:cNvPr>
        <xdr:cNvSpPr txBox="1"/>
      </xdr:nvSpPr>
      <xdr:spPr>
        <a:xfrm>
          <a:off x="28575" y="9058275"/>
          <a:ext cx="5810250" cy="495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6.2 Source Course – CM A201 – Construction Project Management I</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6.2</a:t>
          </a: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Assignment (Fall 2017 - Carter): Project 7 / Project Engineers Guest Panel Reflection Papers</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i="1">
              <a:effectLst/>
              <a:latin typeface="Times New Roman" panose="02020603050405020304" pitchFamily="18" charset="0"/>
              <a:ea typeface="Times New Roman" panose="02020603050405020304" pitchFamily="18" charset="0"/>
            </a:rPr>
            <a:t>Construction Project Management I</a:t>
          </a:r>
          <a:r>
            <a:rPr lang="en-US" sz="1100">
              <a:effectLst/>
              <a:latin typeface="Times New Roman" panose="02020603050405020304" pitchFamily="18" charset="0"/>
              <a:ea typeface="Times New Roman" panose="02020603050405020304" pitchFamily="18" charset="0"/>
            </a:rPr>
            <a:t> examines construction project management methods and processes. For </a:t>
          </a:r>
          <a:r>
            <a:rPr lang="en-US" sz="1100" i="1">
              <a:effectLst/>
              <a:latin typeface="Times New Roman" panose="02020603050405020304" pitchFamily="18" charset="0"/>
              <a:ea typeface="Times New Roman" panose="02020603050405020304" pitchFamily="18" charset="0"/>
            </a:rPr>
            <a:t>Project 7</a:t>
          </a:r>
          <a:r>
            <a:rPr lang="en-US" sz="1100">
              <a:effectLst/>
              <a:latin typeface="Times New Roman" panose="02020603050405020304" pitchFamily="18" charset="0"/>
              <a:ea typeface="Times New Roman" panose="02020603050405020304" pitchFamily="18" charset="0"/>
            </a:rPr>
            <a:t>, students were asked to prepare at least four (4) questions to ask participants of a Project Engineers Panel. The panel consisted of industry representatives, and covered all facets of the construction management process, including financial and legal issues.  Students were encouraged to actively participate in the panel discussion, as well as take appropriate notes.  Following the panel discussion, students summarized the information presented during the panel discussion in a reflections paper.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This assignment is worth 25 points based on the following rubric:</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b="1">
              <a:effectLst/>
              <a:latin typeface="Times New Roman" panose="02020603050405020304" pitchFamily="18" charset="0"/>
              <a:ea typeface="Times New Roman" panose="02020603050405020304" pitchFamily="18" charset="0"/>
            </a:rPr>
            <a:t>Grading Rubric</a:t>
          </a:r>
        </a:p>
        <a:p>
          <a:pPr marL="0" marR="0">
            <a:lnSpc>
              <a:spcPct val="115000"/>
            </a:lnSpc>
            <a:spcBef>
              <a:spcPts val="0"/>
            </a:spcBef>
            <a:spcAft>
              <a:spcPts val="0"/>
            </a:spcAft>
          </a:pP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b="1">
              <a:effectLst/>
              <a:latin typeface="Times New Roman" panose="02020603050405020304" pitchFamily="18" charset="0"/>
              <a:ea typeface="Times New Roman" panose="02020603050405020304" pitchFamily="18" charset="0"/>
            </a:rPr>
            <a:t>CRITERIA					POINTS</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Written Communication – 				     20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Meet questions submission deadline                                    2.5 points</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Submit at least four (4) questions	                      2.5 points</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least one paragraph per panelist in reflections paper      10 points</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Use of proper spelling, grammar and punctuation                 5 points</a:t>
          </a:r>
        </a:p>
        <a:p>
          <a:pPr marL="0" marR="0">
            <a:spcBef>
              <a:spcPts val="0"/>
            </a:spcBef>
            <a:spcAft>
              <a:spcPts val="0"/>
            </a:spcAft>
          </a:pP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Oral Communication – Participation in discussion		       5</a:t>
          </a:r>
        </a:p>
        <a:p>
          <a:pPr marL="0" marR="0">
            <a:spcBef>
              <a:spcPts val="0"/>
            </a:spcBef>
            <a:spcAft>
              <a:spcPts val="0"/>
            </a:spcAft>
          </a:pP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b="1">
              <a:effectLst/>
              <a:latin typeface="Times New Roman" panose="02020603050405020304" pitchFamily="18" charset="0"/>
              <a:ea typeface="Times New Roman" panose="02020603050405020304" pitchFamily="18" charset="0"/>
            </a:rPr>
            <a:t>TOTAL POINTS			                               25</a:t>
          </a:r>
        </a:p>
        <a:p>
          <a:pPr marL="0" marR="0" algn="ctr">
            <a:spcBef>
              <a:spcPts val="0"/>
            </a:spcBef>
            <a:spcAft>
              <a:spcPts val="0"/>
            </a:spcAft>
          </a:pPr>
          <a:r>
            <a:rPr lang="en-US" sz="1100">
              <a:effectLst/>
              <a:latin typeface="Times New Roman" panose="02020603050405020304" pitchFamily="18" charset="0"/>
              <a:ea typeface="Times New Roman" panose="02020603050405020304" pitchFamily="18" charset="0"/>
            </a:rPr>
            <a:t> </a:t>
          </a:r>
        </a:p>
        <a:p>
          <a:endParaRPr lang="en-US" sz="1100"/>
        </a:p>
      </xdr:txBody>
    </xdr:sp>
    <xdr:clientData/>
  </xdr:twoCellAnchor>
</xdr:wsDr>
</file>

<file path=xl/drawings/drawing7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14</xdr:col>
          <xdr:colOff>104775</xdr:colOff>
          <xdr:row>68</xdr:row>
          <xdr:rowOff>28575</xdr:rowOff>
        </xdr:to>
        <xdr:sp macro="" textlink="">
          <xdr:nvSpPr>
            <xdr:cNvPr id="27649" name="Object 1" hidden="1">
              <a:extLst>
                <a:ext uri="{63B3BB69-23CF-44E3-9099-C40C66FF867C}">
                  <a14:compatExt spid="_x0000_s27649"/>
                </a:ext>
                <a:ext uri="{FF2B5EF4-FFF2-40B4-BE49-F238E27FC236}">
                  <a16:creationId xmlns:a16="http://schemas.microsoft.com/office/drawing/2014/main" id="{00000000-0008-0000-4A00-0000016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7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10</xdr:col>
          <xdr:colOff>219075</xdr:colOff>
          <xdr:row>53</xdr:row>
          <xdr:rowOff>9525</xdr:rowOff>
        </xdr:to>
        <xdr:sp macro="" textlink="">
          <xdr:nvSpPr>
            <xdr:cNvPr id="745473" name="Object 1" hidden="1">
              <a:extLst>
                <a:ext uri="{63B3BB69-23CF-44E3-9099-C40C66FF867C}">
                  <a14:compatExt spid="_x0000_s745473"/>
                </a:ext>
                <a:ext uri="{FF2B5EF4-FFF2-40B4-BE49-F238E27FC236}">
                  <a16:creationId xmlns:a16="http://schemas.microsoft.com/office/drawing/2014/main" id="{00000000-0008-0000-4B00-000001600B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7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10</xdr:col>
          <xdr:colOff>581025</xdr:colOff>
          <xdr:row>58</xdr:row>
          <xdr:rowOff>47625</xdr:rowOff>
        </xdr:to>
        <xdr:sp macro="" textlink="">
          <xdr:nvSpPr>
            <xdr:cNvPr id="461826" name="Object 2" hidden="1">
              <a:extLst>
                <a:ext uri="{63B3BB69-23CF-44E3-9099-C40C66FF867C}">
                  <a14:compatExt spid="_x0000_s461826"/>
                </a:ext>
                <a:ext uri="{FF2B5EF4-FFF2-40B4-BE49-F238E27FC236}">
                  <a16:creationId xmlns:a16="http://schemas.microsoft.com/office/drawing/2014/main" id="{00000000-0008-0000-4C00-0000020C07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7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10</xdr:col>
          <xdr:colOff>219075</xdr:colOff>
          <xdr:row>60</xdr:row>
          <xdr:rowOff>152400</xdr:rowOff>
        </xdr:to>
        <xdr:sp macro="" textlink="">
          <xdr:nvSpPr>
            <xdr:cNvPr id="351234" name="Object 2" hidden="1">
              <a:extLst>
                <a:ext uri="{63B3BB69-23CF-44E3-9099-C40C66FF867C}">
                  <a14:compatExt spid="_x0000_s351234"/>
                </a:ext>
                <a:ext uri="{FF2B5EF4-FFF2-40B4-BE49-F238E27FC236}">
                  <a16:creationId xmlns:a16="http://schemas.microsoft.com/office/drawing/2014/main" id="{00000000-0008-0000-4D00-0000025C05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78.xml><?xml version="1.0" encoding="utf-8"?>
<xdr:wsDr xmlns:xdr="http://schemas.openxmlformats.org/drawingml/2006/spreadsheetDrawing" xmlns:a="http://schemas.openxmlformats.org/drawingml/2006/main">
  <xdr:twoCellAnchor>
    <xdr:from>
      <xdr:col>0</xdr:col>
      <xdr:colOff>9525</xdr:colOff>
      <xdr:row>45</xdr:row>
      <xdr:rowOff>38100</xdr:rowOff>
    </xdr:from>
    <xdr:to>
      <xdr:col>8</xdr:col>
      <xdr:colOff>581025</xdr:colOff>
      <xdr:row>59</xdr:row>
      <xdr:rowOff>9525</xdr:rowOff>
    </xdr:to>
    <xdr:sp macro="" textlink="">
      <xdr:nvSpPr>
        <xdr:cNvPr id="2" name="TextBox 1">
          <a:extLst>
            <a:ext uri="{FF2B5EF4-FFF2-40B4-BE49-F238E27FC236}">
              <a16:creationId xmlns:a16="http://schemas.microsoft.com/office/drawing/2014/main" id="{00000000-0008-0000-4E00-000002000000}"/>
            </a:ext>
          </a:extLst>
        </xdr:cNvPr>
        <xdr:cNvSpPr txBox="1"/>
      </xdr:nvSpPr>
      <xdr:spPr>
        <a:xfrm>
          <a:off x="9525" y="8991600"/>
          <a:ext cx="5305425" cy="2638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600"/>
            </a:spcBef>
            <a:spcAft>
              <a:spcPts val="0"/>
            </a:spcAft>
          </a:pPr>
          <a:r>
            <a:rPr lang="en-US" sz="1100">
              <a:effectLst/>
              <a:latin typeface="Times New Roman" panose="02020603050405020304" pitchFamily="18" charset="0"/>
              <a:ea typeface="Times New Roman" panose="02020603050405020304" pitchFamily="18" charset="0"/>
            </a:rPr>
            <a:t>7.1 Source Course – AET A101 – Fundamentals of CADD for Building Construction</a:t>
          </a:r>
        </a:p>
        <a:p>
          <a:pPr marL="0" marR="0">
            <a:spcBef>
              <a:spcPts val="60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7.1</a:t>
          </a: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Assignment:   Project 7 / Topographical Layout</a:t>
          </a:r>
        </a:p>
        <a:p>
          <a:pPr marL="0" marR="0" algn="just">
            <a:spcBef>
              <a:spcPts val="0"/>
            </a:spcBef>
            <a:spcAft>
              <a:spcPts val="0"/>
            </a:spcAft>
          </a:pPr>
          <a:r>
            <a:rPr lang="en-US" sz="1100">
              <a:solidFill>
                <a:srgbClr val="FF0000"/>
              </a:solidFill>
              <a:effectLst/>
              <a:latin typeface="Times New Roman" panose="02020603050405020304" pitchFamily="18" charset="0"/>
              <a:ea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In </a:t>
          </a:r>
          <a:r>
            <a:rPr lang="en-US" sz="1100" i="1">
              <a:effectLst/>
              <a:latin typeface="Times New Roman" panose="02020603050405020304" pitchFamily="18" charset="0"/>
              <a:ea typeface="Times New Roman" panose="02020603050405020304" pitchFamily="18" charset="0"/>
            </a:rPr>
            <a:t>Fundamentals of CADD for Building Construction,</a:t>
          </a:r>
          <a:r>
            <a:rPr lang="en-US" sz="1100">
              <a:effectLst/>
              <a:latin typeface="Times New Roman" panose="02020603050405020304" pitchFamily="18" charset="0"/>
              <a:ea typeface="Times New Roman" panose="02020603050405020304" pitchFamily="18" charset="0"/>
            </a:rPr>
            <a:t> students are introduced to AutoCAD in the creation of a topographical layout utilizing surveying data.</a:t>
          </a:r>
          <a:r>
            <a:rPr lang="en-US" sz="1100" i="1">
              <a:effectLst/>
              <a:latin typeface="Times New Roman" panose="02020603050405020304" pitchFamily="18" charset="0"/>
              <a:ea typeface="Times New Roman" panose="02020603050405020304" pitchFamily="18" charset="0"/>
            </a:rPr>
            <a:t> </a:t>
          </a:r>
          <a:r>
            <a:rPr lang="en-US" sz="1100">
              <a:effectLst/>
              <a:latin typeface="Times New Roman" panose="02020603050405020304" pitchFamily="18" charset="0"/>
              <a:ea typeface="Times New Roman" panose="02020603050405020304" pitchFamily="18" charset="0"/>
            </a:rPr>
            <a:t> They are taught that written specifications and surveying data must be used in conjunction with the creation of drawings. This assignment demonstrates the range of material that students are expected to know in order to effectively interpret and develop construction drawings.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This assignment is worth 100 points. </a:t>
          </a:r>
        </a:p>
        <a:p>
          <a:endParaRPr lang="en-US" sz="1100"/>
        </a:p>
      </xdr:txBody>
    </xdr:sp>
    <xdr:clientData/>
  </xdr:twoCellAnchor>
</xdr:wsDr>
</file>

<file path=xl/drawings/drawing79.xml><?xml version="1.0" encoding="utf-8"?>
<xdr:wsDr xmlns:xdr="http://schemas.openxmlformats.org/drawingml/2006/spreadsheetDrawing" xmlns:a="http://schemas.openxmlformats.org/drawingml/2006/main">
  <xdr:twoCellAnchor>
    <xdr:from>
      <xdr:col>0</xdr:col>
      <xdr:colOff>9525</xdr:colOff>
      <xdr:row>45</xdr:row>
      <xdr:rowOff>38100</xdr:rowOff>
    </xdr:from>
    <xdr:to>
      <xdr:col>8</xdr:col>
      <xdr:colOff>581025</xdr:colOff>
      <xdr:row>59</xdr:row>
      <xdr:rowOff>9525</xdr:rowOff>
    </xdr:to>
    <xdr:sp macro="" textlink="">
      <xdr:nvSpPr>
        <xdr:cNvPr id="2" name="TextBox 1">
          <a:extLst>
            <a:ext uri="{FF2B5EF4-FFF2-40B4-BE49-F238E27FC236}">
              <a16:creationId xmlns:a16="http://schemas.microsoft.com/office/drawing/2014/main" id="{00000000-0008-0000-4F00-000002000000}"/>
            </a:ext>
          </a:extLst>
        </xdr:cNvPr>
        <xdr:cNvSpPr txBox="1"/>
      </xdr:nvSpPr>
      <xdr:spPr>
        <a:xfrm>
          <a:off x="9525" y="8991600"/>
          <a:ext cx="5305425" cy="2638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600"/>
            </a:spcBef>
            <a:spcAft>
              <a:spcPts val="0"/>
            </a:spcAft>
          </a:pPr>
          <a:r>
            <a:rPr lang="en-US" sz="1100">
              <a:effectLst/>
              <a:latin typeface="Times New Roman" panose="02020603050405020304" pitchFamily="18" charset="0"/>
              <a:ea typeface="Times New Roman" panose="02020603050405020304" pitchFamily="18" charset="0"/>
            </a:rPr>
            <a:t>7.1 Source Course – AET A101 – Fundamentals of CADD for Building Construction</a:t>
          </a:r>
        </a:p>
        <a:p>
          <a:pPr marL="0" marR="0">
            <a:spcBef>
              <a:spcPts val="60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7.1</a:t>
          </a: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Assignment:   Project 7 / Topographical Layout</a:t>
          </a:r>
        </a:p>
        <a:p>
          <a:pPr marL="0" marR="0" algn="just">
            <a:spcBef>
              <a:spcPts val="0"/>
            </a:spcBef>
            <a:spcAft>
              <a:spcPts val="0"/>
            </a:spcAft>
          </a:pPr>
          <a:r>
            <a:rPr lang="en-US" sz="1100">
              <a:solidFill>
                <a:srgbClr val="FF0000"/>
              </a:solidFill>
              <a:effectLst/>
              <a:latin typeface="Times New Roman" panose="02020603050405020304" pitchFamily="18" charset="0"/>
              <a:ea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In </a:t>
          </a:r>
          <a:r>
            <a:rPr lang="en-US" sz="1100" i="1">
              <a:effectLst/>
              <a:latin typeface="Times New Roman" panose="02020603050405020304" pitchFamily="18" charset="0"/>
              <a:ea typeface="Times New Roman" panose="02020603050405020304" pitchFamily="18" charset="0"/>
            </a:rPr>
            <a:t>Fundamentals of CADD for Building Construction,</a:t>
          </a:r>
          <a:r>
            <a:rPr lang="en-US" sz="1100">
              <a:effectLst/>
              <a:latin typeface="Times New Roman" panose="02020603050405020304" pitchFamily="18" charset="0"/>
              <a:ea typeface="Times New Roman" panose="02020603050405020304" pitchFamily="18" charset="0"/>
            </a:rPr>
            <a:t> students are introduced to AutoCAD in the creation of a topographical layout utilizing surveying data.</a:t>
          </a:r>
          <a:r>
            <a:rPr lang="en-US" sz="1100" i="1">
              <a:effectLst/>
              <a:latin typeface="Times New Roman" panose="02020603050405020304" pitchFamily="18" charset="0"/>
              <a:ea typeface="Times New Roman" panose="02020603050405020304" pitchFamily="18" charset="0"/>
            </a:rPr>
            <a:t> </a:t>
          </a:r>
          <a:r>
            <a:rPr lang="en-US" sz="1100">
              <a:effectLst/>
              <a:latin typeface="Times New Roman" panose="02020603050405020304" pitchFamily="18" charset="0"/>
              <a:ea typeface="Times New Roman" panose="02020603050405020304" pitchFamily="18" charset="0"/>
            </a:rPr>
            <a:t> They are taught that written specifications and surveying data must be used in conjunction with the creation of drawings. This assignment demonstrates the range of material that students are expected to know in order to effectively interpret and develop construction drawings.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This assignment is worth 100 points. </a:t>
          </a:r>
        </a:p>
        <a:p>
          <a:endParaRPr lang="en-US" sz="1100"/>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14</xdr:col>
          <xdr:colOff>247650</xdr:colOff>
          <xdr:row>54</xdr:row>
          <xdr:rowOff>133350</xdr:rowOff>
        </xdr:to>
        <xdr:sp macro="" textlink="">
          <xdr:nvSpPr>
            <xdr:cNvPr id="735233" name="Object 1" hidden="1">
              <a:extLst>
                <a:ext uri="{63B3BB69-23CF-44E3-9099-C40C66FF867C}">
                  <a14:compatExt spid="_x0000_s735233"/>
                </a:ext>
                <a:ext uri="{FF2B5EF4-FFF2-40B4-BE49-F238E27FC236}">
                  <a16:creationId xmlns:a16="http://schemas.microsoft.com/office/drawing/2014/main" id="{00000000-0008-0000-0700-000001380B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8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15</xdr:col>
          <xdr:colOff>257175</xdr:colOff>
          <xdr:row>105</xdr:row>
          <xdr:rowOff>76200</xdr:rowOff>
        </xdr:to>
        <xdr:sp macro="" textlink="">
          <xdr:nvSpPr>
            <xdr:cNvPr id="29697" name="Object 1" hidden="1">
              <a:extLst>
                <a:ext uri="{63B3BB69-23CF-44E3-9099-C40C66FF867C}">
                  <a14:compatExt spid="_x0000_s29697"/>
                </a:ext>
                <a:ext uri="{FF2B5EF4-FFF2-40B4-BE49-F238E27FC236}">
                  <a16:creationId xmlns:a16="http://schemas.microsoft.com/office/drawing/2014/main" id="{00000000-0008-0000-5000-0000017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8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10</xdr:col>
          <xdr:colOff>47625</xdr:colOff>
          <xdr:row>61</xdr:row>
          <xdr:rowOff>104775</xdr:rowOff>
        </xdr:to>
        <xdr:sp macro="" textlink="">
          <xdr:nvSpPr>
            <xdr:cNvPr id="746497" name="Object 1" hidden="1">
              <a:extLst>
                <a:ext uri="{63B3BB69-23CF-44E3-9099-C40C66FF867C}">
                  <a14:compatExt spid="_x0000_s746497"/>
                </a:ext>
                <a:ext uri="{FF2B5EF4-FFF2-40B4-BE49-F238E27FC236}">
                  <a16:creationId xmlns:a16="http://schemas.microsoft.com/office/drawing/2014/main" id="{00000000-0008-0000-5100-000001640B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8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10</xdr:col>
          <xdr:colOff>47625</xdr:colOff>
          <xdr:row>61</xdr:row>
          <xdr:rowOff>104775</xdr:rowOff>
        </xdr:to>
        <xdr:sp macro="" textlink="">
          <xdr:nvSpPr>
            <xdr:cNvPr id="462850" name="Object 2" hidden="1">
              <a:extLst>
                <a:ext uri="{63B3BB69-23CF-44E3-9099-C40C66FF867C}">
                  <a14:compatExt spid="_x0000_s462850"/>
                </a:ext>
                <a:ext uri="{FF2B5EF4-FFF2-40B4-BE49-F238E27FC236}">
                  <a16:creationId xmlns:a16="http://schemas.microsoft.com/office/drawing/2014/main" id="{00000000-0008-0000-5200-0000021007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8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10</xdr:col>
          <xdr:colOff>47625</xdr:colOff>
          <xdr:row>64</xdr:row>
          <xdr:rowOff>0</xdr:rowOff>
        </xdr:to>
        <xdr:sp macro="" textlink="">
          <xdr:nvSpPr>
            <xdr:cNvPr id="355331" name="Object 3" hidden="1">
              <a:extLst>
                <a:ext uri="{63B3BB69-23CF-44E3-9099-C40C66FF867C}">
                  <a14:compatExt spid="_x0000_s355331"/>
                </a:ext>
                <a:ext uri="{FF2B5EF4-FFF2-40B4-BE49-F238E27FC236}">
                  <a16:creationId xmlns:a16="http://schemas.microsoft.com/office/drawing/2014/main" id="{00000000-0008-0000-5300-0000036C05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84.xml><?xml version="1.0" encoding="utf-8"?>
<xdr:wsDr xmlns:xdr="http://schemas.openxmlformats.org/drawingml/2006/spreadsheetDrawing" xmlns:a="http://schemas.openxmlformats.org/drawingml/2006/main">
  <xdr:twoCellAnchor>
    <xdr:from>
      <xdr:col>0</xdr:col>
      <xdr:colOff>57150</xdr:colOff>
      <xdr:row>45</xdr:row>
      <xdr:rowOff>0</xdr:rowOff>
    </xdr:from>
    <xdr:to>
      <xdr:col>7</xdr:col>
      <xdr:colOff>533400</xdr:colOff>
      <xdr:row>58</xdr:row>
      <xdr:rowOff>0</xdr:rowOff>
    </xdr:to>
    <xdr:sp macro="" textlink="">
      <xdr:nvSpPr>
        <xdr:cNvPr id="2" name="TextBox 1">
          <a:extLst>
            <a:ext uri="{FF2B5EF4-FFF2-40B4-BE49-F238E27FC236}">
              <a16:creationId xmlns:a16="http://schemas.microsoft.com/office/drawing/2014/main" id="{00000000-0008-0000-5400-000002000000}"/>
            </a:ext>
          </a:extLst>
        </xdr:cNvPr>
        <xdr:cNvSpPr txBox="1"/>
      </xdr:nvSpPr>
      <xdr:spPr>
        <a:xfrm>
          <a:off x="57150" y="8953500"/>
          <a:ext cx="4762500" cy="2476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7.2 Source Course – CM A213 – Construction Civil Technology </a:t>
          </a:r>
        </a:p>
        <a:p>
          <a:pPr marL="0" marR="0">
            <a:spcBef>
              <a:spcPts val="60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7.2</a:t>
          </a: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a:solidFill>
                <a:srgbClr val="FF0000"/>
              </a:solidFill>
              <a:effectLst/>
              <a:latin typeface="Times New Roman" panose="02020603050405020304" pitchFamily="18" charset="0"/>
              <a:ea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Assignment:  Project 3 – Preliminary Plat Preparation</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i="1">
              <a:effectLst/>
              <a:latin typeface="Times New Roman" panose="02020603050405020304" pitchFamily="18" charset="0"/>
              <a:ea typeface="Times New Roman" panose="02020603050405020304" pitchFamily="18" charset="0"/>
            </a:rPr>
            <a:t>Construction Civil Technology</a:t>
          </a:r>
          <a:r>
            <a:rPr lang="en-US" sz="1100">
              <a:effectLst/>
              <a:latin typeface="Times New Roman" panose="02020603050405020304" pitchFamily="18" charset="0"/>
              <a:ea typeface="Times New Roman" panose="02020603050405020304" pitchFamily="18" charset="0"/>
            </a:rPr>
            <a:t> outlines the elements of civil design as it relates to the construction industry.  Students become familiar with all the major design tasks in a civil project:  design, material quantities, costs estimation.  Students are introduced to construction surveying.  </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This assignment is worth 10% of the student’s overall grade. </a:t>
          </a:r>
        </a:p>
        <a:p>
          <a:endParaRPr lang="en-US" sz="1100"/>
        </a:p>
      </xdr:txBody>
    </xdr:sp>
    <xdr:clientData/>
  </xdr:twoCellAnchor>
</xdr:wsDr>
</file>

<file path=xl/drawings/drawing85.xml><?xml version="1.0" encoding="utf-8"?>
<xdr:wsDr xmlns:xdr="http://schemas.openxmlformats.org/drawingml/2006/spreadsheetDrawing" xmlns:a="http://schemas.openxmlformats.org/drawingml/2006/main">
  <xdr:twoCellAnchor>
    <xdr:from>
      <xdr:col>0</xdr:col>
      <xdr:colOff>38100</xdr:colOff>
      <xdr:row>45</xdr:row>
      <xdr:rowOff>47625</xdr:rowOff>
    </xdr:from>
    <xdr:to>
      <xdr:col>9</xdr:col>
      <xdr:colOff>495300</xdr:colOff>
      <xdr:row>57</xdr:row>
      <xdr:rowOff>38100</xdr:rowOff>
    </xdr:to>
    <xdr:sp macro="" textlink="">
      <xdr:nvSpPr>
        <xdr:cNvPr id="2" name="TextBox 1">
          <a:extLst>
            <a:ext uri="{FF2B5EF4-FFF2-40B4-BE49-F238E27FC236}">
              <a16:creationId xmlns:a16="http://schemas.microsoft.com/office/drawing/2014/main" id="{00000000-0008-0000-5500-000002000000}"/>
            </a:ext>
          </a:extLst>
        </xdr:cNvPr>
        <xdr:cNvSpPr txBox="1"/>
      </xdr:nvSpPr>
      <xdr:spPr>
        <a:xfrm>
          <a:off x="38100" y="9001125"/>
          <a:ext cx="5800725" cy="2276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7.2 Source Course – CM A213 – Construction Civil Technology </a:t>
          </a:r>
        </a:p>
        <a:p>
          <a:pPr marL="0" marR="0">
            <a:spcBef>
              <a:spcPts val="60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7.2</a:t>
          </a: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a:solidFill>
                <a:srgbClr val="548DD4"/>
              </a:solidFill>
              <a:effectLst/>
              <a:latin typeface="Times New Roman" panose="02020603050405020304" pitchFamily="18" charset="0"/>
              <a:ea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Assignment:  Final Project</a:t>
          </a:r>
        </a:p>
        <a:p>
          <a:pPr marL="0" marR="0" algn="just">
            <a:spcBef>
              <a:spcPts val="0"/>
            </a:spcBef>
            <a:spcAft>
              <a:spcPts val="0"/>
            </a:spcAft>
          </a:pPr>
          <a:r>
            <a:rPr lang="en-US" sz="1100">
              <a:solidFill>
                <a:srgbClr val="548DD4"/>
              </a:solidFill>
              <a:effectLst/>
              <a:latin typeface="Times New Roman" panose="02020603050405020304" pitchFamily="18" charset="0"/>
              <a:ea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lgn="just">
            <a:spcBef>
              <a:spcPts val="0"/>
            </a:spcBef>
            <a:spcAft>
              <a:spcPts val="0"/>
            </a:spcAft>
          </a:pPr>
          <a:r>
            <a:rPr lang="en-US" sz="1100" i="1">
              <a:effectLst/>
              <a:latin typeface="Times New Roman" panose="02020603050405020304" pitchFamily="18" charset="0"/>
              <a:ea typeface="Times New Roman" panose="02020603050405020304" pitchFamily="18" charset="0"/>
            </a:rPr>
            <a:t>Construction Civil Technology</a:t>
          </a:r>
          <a:r>
            <a:rPr lang="en-US" sz="1100">
              <a:effectLst/>
              <a:latin typeface="Times New Roman" panose="02020603050405020304" pitchFamily="18" charset="0"/>
              <a:ea typeface="Times New Roman" panose="02020603050405020304" pitchFamily="18" charset="0"/>
            </a:rPr>
            <a:t> outlines the elements of civil design.  Students become familiar with all the major design tasks in a civil project:  design, material quantities, costs estimation.  Students are introduced to construction surveying.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The Final Project is worth 10% of the student’s overall grade. </a:t>
          </a:r>
        </a:p>
        <a:p>
          <a:endParaRPr lang="en-US" sz="1100"/>
        </a:p>
      </xdr:txBody>
    </xdr:sp>
    <xdr:clientData/>
  </xdr:twoCellAnchor>
</xdr:wsDr>
</file>

<file path=xl/drawings/drawing8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13</xdr:col>
          <xdr:colOff>457200</xdr:colOff>
          <xdr:row>79</xdr:row>
          <xdr:rowOff>38100</xdr:rowOff>
        </xdr:to>
        <xdr:sp macro="" textlink="">
          <xdr:nvSpPr>
            <xdr:cNvPr id="31747" name="Object 3" hidden="1">
              <a:extLst>
                <a:ext uri="{63B3BB69-23CF-44E3-9099-C40C66FF867C}">
                  <a14:compatExt spid="_x0000_s31747"/>
                </a:ext>
                <a:ext uri="{FF2B5EF4-FFF2-40B4-BE49-F238E27FC236}">
                  <a16:creationId xmlns:a16="http://schemas.microsoft.com/office/drawing/2014/main" id="{00000000-0008-0000-5600-0000037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87.xml><?xml version="1.0" encoding="utf-8"?>
<xdr:wsDr xmlns:xdr="http://schemas.openxmlformats.org/drawingml/2006/spreadsheetDrawing" xmlns:a="http://schemas.openxmlformats.org/drawingml/2006/main">
  <xdr:twoCellAnchor>
    <xdr:from>
      <xdr:col>0</xdr:col>
      <xdr:colOff>38100</xdr:colOff>
      <xdr:row>45</xdr:row>
      <xdr:rowOff>76200</xdr:rowOff>
    </xdr:from>
    <xdr:to>
      <xdr:col>9</xdr:col>
      <xdr:colOff>542925</xdr:colOff>
      <xdr:row>58</xdr:row>
      <xdr:rowOff>66675</xdr:rowOff>
    </xdr:to>
    <xdr:sp macro="" textlink="">
      <xdr:nvSpPr>
        <xdr:cNvPr id="2" name="TextBox 1">
          <a:extLst>
            <a:ext uri="{FF2B5EF4-FFF2-40B4-BE49-F238E27FC236}">
              <a16:creationId xmlns:a16="http://schemas.microsoft.com/office/drawing/2014/main" id="{00000000-0008-0000-5700-000002000000}"/>
            </a:ext>
          </a:extLst>
        </xdr:cNvPr>
        <xdr:cNvSpPr txBox="1"/>
      </xdr:nvSpPr>
      <xdr:spPr>
        <a:xfrm>
          <a:off x="38100" y="9124950"/>
          <a:ext cx="6115050" cy="24669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8.1 Source Course – CM A163 – Building Construction Cost Estimating </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8.1</a:t>
          </a: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Assignment</a:t>
          </a:r>
          <a:r>
            <a:rPr lang="en-US" sz="1100" baseline="0">
              <a:effectLst/>
              <a:latin typeface="Times New Roman" panose="02020603050405020304" pitchFamily="18" charset="0"/>
              <a:ea typeface="Times New Roman" panose="02020603050405020304" pitchFamily="18" charset="0"/>
            </a:rPr>
            <a:t> 9: Subcontractor Pricing</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r>
            <a:rPr lang="en-US" sz="1200">
              <a:solidFill>
                <a:schemeClr val="dk1"/>
              </a:solidFill>
              <a:effectLst/>
              <a:latin typeface="Times New Roman" panose="02020603050405020304" pitchFamily="18" charset="0"/>
              <a:ea typeface="+mn-ea"/>
              <a:cs typeface="Times New Roman" panose="02020603050405020304" pitchFamily="18" charset="0"/>
            </a:rPr>
            <a:t>Assignment 9 in CM A163 explores the complexities of selecting subcontractors whereby financial and legal matters are considered in the context of making decisions based on ethical dimensions that influence the bids that subcontractors make and the effect that subcontractor choice has on the long-term objectives of the construction firm.</a:t>
          </a:r>
        </a:p>
        <a:p>
          <a:r>
            <a:rPr lang="en-US" sz="1200">
              <a:solidFill>
                <a:schemeClr val="dk1"/>
              </a:solidFill>
              <a:effectLst/>
              <a:latin typeface="Times New Roman" panose="02020603050405020304" pitchFamily="18" charset="0"/>
              <a:ea typeface="+mn-ea"/>
              <a:cs typeface="Times New Roman" panose="02020603050405020304" pitchFamily="18" charset="0"/>
            </a:rPr>
            <a:t> </a:t>
          </a:r>
        </a:p>
        <a:p>
          <a:r>
            <a:rPr lang="en-US" sz="1200">
              <a:solidFill>
                <a:schemeClr val="dk1"/>
              </a:solidFill>
              <a:effectLst/>
              <a:latin typeface="Times New Roman" panose="02020603050405020304" pitchFamily="18" charset="0"/>
              <a:ea typeface="+mn-ea"/>
              <a:cs typeface="Times New Roman" panose="02020603050405020304" pitchFamily="18" charset="0"/>
            </a:rPr>
            <a:t>The assignment is worth 50 points.</a:t>
          </a:r>
        </a:p>
        <a:p>
          <a:pPr marL="0" marR="0">
            <a:lnSpc>
              <a:spcPct val="115000"/>
            </a:lnSpc>
            <a:spcBef>
              <a:spcPts val="0"/>
            </a:spcBef>
            <a:spcAft>
              <a:spcPts val="0"/>
            </a:spcAft>
          </a:pPr>
          <a:endParaRPr lang="en-US" sz="1100">
            <a:effectLst/>
            <a:latin typeface="Times New Roman" panose="02020603050405020304" pitchFamily="18" charset="0"/>
            <a:ea typeface="Times New Roman" panose="02020603050405020304" pitchFamily="18" charset="0"/>
          </a:endParaRP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This assignment is worth 100 points.</a:t>
          </a:r>
        </a:p>
        <a:p>
          <a:pPr marL="0" marR="0">
            <a:lnSpc>
              <a:spcPct val="115000"/>
            </a:lnSpc>
            <a:spcBef>
              <a:spcPts val="0"/>
            </a:spcBef>
            <a:spcAft>
              <a:spcPts val="0"/>
            </a:spcAft>
          </a:pPr>
          <a:endParaRPr lang="en-US" sz="1100">
            <a:effectLst/>
            <a:latin typeface="Times New Roman" panose="02020603050405020304" pitchFamily="18" charset="0"/>
            <a:ea typeface="Times New Roman" panose="02020603050405020304" pitchFamily="18" charset="0"/>
          </a:endParaRPr>
        </a:p>
        <a:p>
          <a:endParaRPr lang="en-US" sz="1100"/>
        </a:p>
      </xdr:txBody>
    </xdr:sp>
    <xdr:clientData/>
  </xdr:twoCellAnchor>
</xdr:wsDr>
</file>

<file path=xl/drawings/drawing88.xml><?xml version="1.0" encoding="utf-8"?>
<xdr:wsDr xmlns:xdr="http://schemas.openxmlformats.org/drawingml/2006/spreadsheetDrawing" xmlns:a="http://schemas.openxmlformats.org/drawingml/2006/main">
  <xdr:twoCellAnchor>
    <xdr:from>
      <xdr:col>0</xdr:col>
      <xdr:colOff>38100</xdr:colOff>
      <xdr:row>45</xdr:row>
      <xdr:rowOff>76200</xdr:rowOff>
    </xdr:from>
    <xdr:to>
      <xdr:col>9</xdr:col>
      <xdr:colOff>542925</xdr:colOff>
      <xdr:row>58</xdr:row>
      <xdr:rowOff>66675</xdr:rowOff>
    </xdr:to>
    <xdr:sp macro="" textlink="">
      <xdr:nvSpPr>
        <xdr:cNvPr id="2" name="TextBox 1">
          <a:extLst>
            <a:ext uri="{FF2B5EF4-FFF2-40B4-BE49-F238E27FC236}">
              <a16:creationId xmlns:a16="http://schemas.microsoft.com/office/drawing/2014/main" id="{00000000-0008-0000-5800-000002000000}"/>
            </a:ext>
          </a:extLst>
        </xdr:cNvPr>
        <xdr:cNvSpPr txBox="1"/>
      </xdr:nvSpPr>
      <xdr:spPr>
        <a:xfrm>
          <a:off x="38100" y="9124950"/>
          <a:ext cx="6115050" cy="24669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8.1 Source Course – CM A163 – Building Construction Cost Estimating </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8.1</a:t>
          </a: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Assignment</a:t>
          </a:r>
          <a:r>
            <a:rPr lang="en-US" sz="1100" baseline="0">
              <a:effectLst/>
              <a:latin typeface="Times New Roman" panose="02020603050405020304" pitchFamily="18" charset="0"/>
              <a:ea typeface="Times New Roman" panose="02020603050405020304" pitchFamily="18" charset="0"/>
            </a:rPr>
            <a:t> 9: Subcontractor Pricing</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r>
            <a:rPr lang="en-US" sz="1200">
              <a:solidFill>
                <a:schemeClr val="dk1"/>
              </a:solidFill>
              <a:effectLst/>
              <a:latin typeface="Times New Roman" panose="02020603050405020304" pitchFamily="18" charset="0"/>
              <a:ea typeface="+mn-ea"/>
              <a:cs typeface="Times New Roman" panose="02020603050405020304" pitchFamily="18" charset="0"/>
            </a:rPr>
            <a:t>Assignment 9 in CM A163 explores the complexities of selecting subcontractors whereby financial and legal matters are considered in the context of making decisions based on ethical dimensions that influence the bids that subcontractors make and the effect that subcontractor choice has on the long-term objectives of the construction firm.</a:t>
          </a:r>
        </a:p>
        <a:p>
          <a:r>
            <a:rPr lang="en-US" sz="1200">
              <a:solidFill>
                <a:schemeClr val="dk1"/>
              </a:solidFill>
              <a:effectLst/>
              <a:latin typeface="Times New Roman" panose="02020603050405020304" pitchFamily="18" charset="0"/>
              <a:ea typeface="+mn-ea"/>
              <a:cs typeface="Times New Roman" panose="02020603050405020304" pitchFamily="18" charset="0"/>
            </a:rPr>
            <a:t> </a:t>
          </a:r>
        </a:p>
        <a:p>
          <a:r>
            <a:rPr lang="en-US" sz="1200">
              <a:solidFill>
                <a:schemeClr val="dk1"/>
              </a:solidFill>
              <a:effectLst/>
              <a:latin typeface="Times New Roman" panose="02020603050405020304" pitchFamily="18" charset="0"/>
              <a:ea typeface="+mn-ea"/>
              <a:cs typeface="Times New Roman" panose="02020603050405020304" pitchFamily="18" charset="0"/>
            </a:rPr>
            <a:t>The assignment is worth 50 points.</a:t>
          </a:r>
        </a:p>
        <a:p>
          <a:pPr marL="0" marR="0">
            <a:lnSpc>
              <a:spcPct val="115000"/>
            </a:lnSpc>
            <a:spcBef>
              <a:spcPts val="0"/>
            </a:spcBef>
            <a:spcAft>
              <a:spcPts val="0"/>
            </a:spcAft>
          </a:pPr>
          <a:endParaRPr lang="en-US" sz="1100">
            <a:effectLst/>
            <a:latin typeface="Times New Roman" panose="02020603050405020304" pitchFamily="18" charset="0"/>
            <a:ea typeface="Times New Roman" panose="02020603050405020304" pitchFamily="18" charset="0"/>
          </a:endParaRP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This assignment is worth 100 points.</a:t>
          </a:r>
        </a:p>
        <a:p>
          <a:pPr marL="0" marR="0">
            <a:lnSpc>
              <a:spcPct val="115000"/>
            </a:lnSpc>
            <a:spcBef>
              <a:spcPts val="0"/>
            </a:spcBef>
            <a:spcAft>
              <a:spcPts val="0"/>
            </a:spcAft>
          </a:pPr>
          <a:endParaRPr lang="en-US" sz="1100">
            <a:effectLst/>
            <a:latin typeface="Times New Roman" panose="02020603050405020304" pitchFamily="18" charset="0"/>
            <a:ea typeface="Times New Roman" panose="02020603050405020304" pitchFamily="18" charset="0"/>
          </a:endParaRPr>
        </a:p>
        <a:p>
          <a:endParaRPr lang="en-US" sz="1100"/>
        </a:p>
      </xdr:txBody>
    </xdr:sp>
    <xdr:clientData/>
  </xdr:twoCellAnchor>
</xdr:wsDr>
</file>

<file path=xl/drawings/drawing89.xml><?xml version="1.0" encoding="utf-8"?>
<xdr:wsDr xmlns:xdr="http://schemas.openxmlformats.org/drawingml/2006/spreadsheetDrawing" xmlns:a="http://schemas.openxmlformats.org/drawingml/2006/main">
  <xdr:twoCellAnchor>
    <xdr:from>
      <xdr:col>0</xdr:col>
      <xdr:colOff>38100</xdr:colOff>
      <xdr:row>45</xdr:row>
      <xdr:rowOff>76200</xdr:rowOff>
    </xdr:from>
    <xdr:to>
      <xdr:col>9</xdr:col>
      <xdr:colOff>542925</xdr:colOff>
      <xdr:row>58</xdr:row>
      <xdr:rowOff>66675</xdr:rowOff>
    </xdr:to>
    <xdr:sp macro="" textlink="">
      <xdr:nvSpPr>
        <xdr:cNvPr id="2" name="TextBox 1">
          <a:extLst>
            <a:ext uri="{FF2B5EF4-FFF2-40B4-BE49-F238E27FC236}">
              <a16:creationId xmlns:a16="http://schemas.microsoft.com/office/drawing/2014/main" id="{00000000-0008-0000-5900-000002000000}"/>
            </a:ext>
          </a:extLst>
        </xdr:cNvPr>
        <xdr:cNvSpPr txBox="1"/>
      </xdr:nvSpPr>
      <xdr:spPr>
        <a:xfrm>
          <a:off x="38100" y="9124950"/>
          <a:ext cx="6115050" cy="24669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8.1 Source Course – CM A163 – Building Construction Cost Estimating </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8.1</a:t>
          </a: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Assignment</a:t>
          </a:r>
          <a:r>
            <a:rPr lang="en-US" sz="1100" baseline="0">
              <a:effectLst/>
              <a:latin typeface="Times New Roman" panose="02020603050405020304" pitchFamily="18" charset="0"/>
              <a:ea typeface="Times New Roman" panose="02020603050405020304" pitchFamily="18" charset="0"/>
            </a:rPr>
            <a:t> 9: Subcontractor Pricing</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r>
            <a:rPr lang="en-US" sz="1200">
              <a:solidFill>
                <a:schemeClr val="dk1"/>
              </a:solidFill>
              <a:effectLst/>
              <a:latin typeface="Times New Roman" panose="02020603050405020304" pitchFamily="18" charset="0"/>
              <a:ea typeface="+mn-ea"/>
              <a:cs typeface="Times New Roman" panose="02020603050405020304" pitchFamily="18" charset="0"/>
            </a:rPr>
            <a:t>Assignment 9 in CM A163 explores the complexities of selecting subcontractors whereby financial and legal matters are considered in the context of making decisions based on ethical dimensions that influence the bids that subcontractors make and the effect that subcontractor choice has on the long-term objectives of the construction firm.</a:t>
          </a:r>
        </a:p>
        <a:p>
          <a:r>
            <a:rPr lang="en-US" sz="1200">
              <a:solidFill>
                <a:schemeClr val="dk1"/>
              </a:solidFill>
              <a:effectLst/>
              <a:latin typeface="Times New Roman" panose="02020603050405020304" pitchFamily="18" charset="0"/>
              <a:ea typeface="+mn-ea"/>
              <a:cs typeface="Times New Roman" panose="02020603050405020304" pitchFamily="18" charset="0"/>
            </a:rPr>
            <a:t> </a:t>
          </a:r>
        </a:p>
        <a:p>
          <a:r>
            <a:rPr lang="en-US" sz="1200">
              <a:solidFill>
                <a:schemeClr val="dk1"/>
              </a:solidFill>
              <a:effectLst/>
              <a:latin typeface="Times New Roman" panose="02020603050405020304" pitchFamily="18" charset="0"/>
              <a:ea typeface="+mn-ea"/>
              <a:cs typeface="Times New Roman" panose="02020603050405020304" pitchFamily="18" charset="0"/>
            </a:rPr>
            <a:t>The assignment is worth 50 points.</a:t>
          </a:r>
        </a:p>
        <a:p>
          <a:pPr marL="0" marR="0">
            <a:lnSpc>
              <a:spcPct val="115000"/>
            </a:lnSpc>
            <a:spcBef>
              <a:spcPts val="0"/>
            </a:spcBef>
            <a:spcAft>
              <a:spcPts val="0"/>
            </a:spcAft>
          </a:pPr>
          <a:endParaRPr lang="en-US" sz="1100">
            <a:effectLst/>
            <a:latin typeface="Times New Roman" panose="02020603050405020304" pitchFamily="18" charset="0"/>
            <a:ea typeface="Times New Roman" panose="02020603050405020304" pitchFamily="18" charset="0"/>
          </a:endParaRP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This assignment is worth 100 points.</a:t>
          </a:r>
        </a:p>
        <a:p>
          <a:pPr marL="0" marR="0">
            <a:lnSpc>
              <a:spcPct val="115000"/>
            </a:lnSpc>
            <a:spcBef>
              <a:spcPts val="0"/>
            </a:spcBef>
            <a:spcAft>
              <a:spcPts val="0"/>
            </a:spcAft>
          </a:pPr>
          <a:endParaRPr lang="en-US" sz="1100">
            <a:effectLst/>
            <a:latin typeface="Times New Roman" panose="02020603050405020304" pitchFamily="18" charset="0"/>
            <a:ea typeface="Times New Roman" panose="02020603050405020304" pitchFamily="18" charset="0"/>
          </a:endParaRPr>
        </a:p>
        <a:p>
          <a:endParaRPr lang="en-US" sz="1100"/>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11</xdr:col>
          <xdr:colOff>133350</xdr:colOff>
          <xdr:row>60</xdr:row>
          <xdr:rowOff>104775</xdr:rowOff>
        </xdr:to>
        <xdr:sp macro="" textlink="">
          <xdr:nvSpPr>
            <xdr:cNvPr id="450562" name="Object 2" hidden="1">
              <a:extLst>
                <a:ext uri="{63B3BB69-23CF-44E3-9099-C40C66FF867C}">
                  <a14:compatExt spid="_x0000_s450562"/>
                </a:ext>
                <a:ext uri="{FF2B5EF4-FFF2-40B4-BE49-F238E27FC236}">
                  <a16:creationId xmlns:a16="http://schemas.microsoft.com/office/drawing/2014/main" id="{00000000-0008-0000-0800-000002E006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9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12</xdr:col>
          <xdr:colOff>171450</xdr:colOff>
          <xdr:row>52</xdr:row>
          <xdr:rowOff>104775</xdr:rowOff>
        </xdr:to>
        <xdr:sp macro="" textlink="">
          <xdr:nvSpPr>
            <xdr:cNvPr id="163841" name="Object 1" hidden="1">
              <a:extLst>
                <a:ext uri="{63B3BB69-23CF-44E3-9099-C40C66FF867C}">
                  <a14:compatExt spid="_x0000_s163841"/>
                </a:ext>
                <a:ext uri="{FF2B5EF4-FFF2-40B4-BE49-F238E27FC236}">
                  <a16:creationId xmlns:a16="http://schemas.microsoft.com/office/drawing/2014/main" id="{00000000-0008-0000-5A00-00000180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91.xml><?xml version="1.0" encoding="utf-8"?>
<xdr:wsDr xmlns:xdr="http://schemas.openxmlformats.org/drawingml/2006/spreadsheetDrawing" xmlns:a="http://schemas.openxmlformats.org/drawingml/2006/main">
  <xdr:twoCellAnchor>
    <xdr:from>
      <xdr:col>0</xdr:col>
      <xdr:colOff>38100</xdr:colOff>
      <xdr:row>45</xdr:row>
      <xdr:rowOff>76200</xdr:rowOff>
    </xdr:from>
    <xdr:to>
      <xdr:col>9</xdr:col>
      <xdr:colOff>542925</xdr:colOff>
      <xdr:row>58</xdr:row>
      <xdr:rowOff>66675</xdr:rowOff>
    </xdr:to>
    <xdr:sp macro="" textlink="">
      <xdr:nvSpPr>
        <xdr:cNvPr id="3" name="TextBox 2">
          <a:extLst>
            <a:ext uri="{FF2B5EF4-FFF2-40B4-BE49-F238E27FC236}">
              <a16:creationId xmlns:a16="http://schemas.microsoft.com/office/drawing/2014/main" id="{00000000-0008-0000-5B00-000003000000}"/>
            </a:ext>
          </a:extLst>
        </xdr:cNvPr>
        <xdr:cNvSpPr txBox="1"/>
      </xdr:nvSpPr>
      <xdr:spPr>
        <a:xfrm>
          <a:off x="38100" y="9124950"/>
          <a:ext cx="6115050" cy="24669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8.1 Source Course – CM A163 – Building Construction Cost Estimating </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8.1</a:t>
          </a: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Assignment:  Test 2, Question 14 Essay</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The</a:t>
          </a:r>
          <a:r>
            <a:rPr lang="en-US" sz="1100" i="1">
              <a:effectLst/>
              <a:latin typeface="Times New Roman" panose="02020603050405020304" pitchFamily="18" charset="0"/>
              <a:ea typeface="Times New Roman" panose="02020603050405020304" pitchFamily="18" charset="0"/>
            </a:rPr>
            <a:t> Building Construction Cost Estimating</a:t>
          </a:r>
          <a:r>
            <a:rPr lang="en-US" sz="1100">
              <a:effectLst/>
              <a:latin typeface="Times New Roman" panose="02020603050405020304" pitchFamily="18" charset="0"/>
              <a:ea typeface="Times New Roman" panose="02020603050405020304" pitchFamily="18" charset="0"/>
            </a:rPr>
            <a:t> course focuses on the basics of developing a cost estimate for a structural construction project.  </a:t>
          </a:r>
          <a:r>
            <a:rPr lang="en-US" sz="1100" i="1">
              <a:effectLst/>
              <a:latin typeface="Times New Roman" panose="02020603050405020304" pitchFamily="18" charset="0"/>
              <a:ea typeface="Times New Roman" panose="02020603050405020304" pitchFamily="18" charset="0"/>
            </a:rPr>
            <a:t>Test 2, Question 14 </a:t>
          </a:r>
          <a:r>
            <a:rPr lang="en-US" sz="1100">
              <a:effectLst/>
              <a:latin typeface="Times New Roman" panose="02020603050405020304" pitchFamily="18" charset="0"/>
              <a:ea typeface="Times New Roman" panose="02020603050405020304" pitchFamily="18" charset="0"/>
            </a:rPr>
            <a:t>provides students with an opportunity to explore alternative decision-making methods that encompass various financial, legal and ethical aspects of a construction management project.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This assignment is worth 100 points.</a:t>
          </a:r>
        </a:p>
        <a:p>
          <a:pPr marL="0" marR="0">
            <a:lnSpc>
              <a:spcPct val="115000"/>
            </a:lnSpc>
            <a:spcBef>
              <a:spcPts val="0"/>
            </a:spcBef>
            <a:spcAft>
              <a:spcPts val="0"/>
            </a:spcAft>
          </a:pPr>
          <a:endParaRPr lang="en-US" sz="1100">
            <a:effectLst/>
            <a:latin typeface="Times New Roman" panose="02020603050405020304" pitchFamily="18" charset="0"/>
            <a:ea typeface="Times New Roman" panose="02020603050405020304" pitchFamily="18" charset="0"/>
          </a:endParaRPr>
        </a:p>
        <a:p>
          <a:endParaRPr lang="en-US" sz="1100"/>
        </a:p>
      </xdr:txBody>
    </xdr:sp>
    <xdr:clientData/>
  </xdr:twoCellAnchor>
</xdr:wsDr>
</file>

<file path=xl/drawings/drawing92.xml><?xml version="1.0" encoding="utf-8"?>
<xdr:wsDr xmlns:xdr="http://schemas.openxmlformats.org/drawingml/2006/spreadsheetDrawing" xmlns:a="http://schemas.openxmlformats.org/drawingml/2006/main">
  <xdr:twoCellAnchor>
    <xdr:from>
      <xdr:col>0</xdr:col>
      <xdr:colOff>38100</xdr:colOff>
      <xdr:row>45</xdr:row>
      <xdr:rowOff>95250</xdr:rowOff>
    </xdr:from>
    <xdr:to>
      <xdr:col>9</xdr:col>
      <xdr:colOff>476250</xdr:colOff>
      <xdr:row>70</xdr:row>
      <xdr:rowOff>171450</xdr:rowOff>
    </xdr:to>
    <xdr:sp macro="" textlink="">
      <xdr:nvSpPr>
        <xdr:cNvPr id="3" name="TextBox 2">
          <a:extLst>
            <a:ext uri="{FF2B5EF4-FFF2-40B4-BE49-F238E27FC236}">
              <a16:creationId xmlns:a16="http://schemas.microsoft.com/office/drawing/2014/main" id="{00000000-0008-0000-6100-000003000000}"/>
            </a:ext>
          </a:extLst>
        </xdr:cNvPr>
        <xdr:cNvSpPr txBox="1"/>
      </xdr:nvSpPr>
      <xdr:spPr>
        <a:xfrm>
          <a:off x="38100" y="9048750"/>
          <a:ext cx="5895975" cy="483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8.2 Source Course – CM A201 – Construction Project Management I</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8.2</a:t>
          </a: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Assignment: Project 7 / Project Engineers Guest Panel Reflection Papers</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i="1">
              <a:effectLst/>
              <a:latin typeface="Times New Roman" panose="02020603050405020304" pitchFamily="18" charset="0"/>
              <a:ea typeface="Times New Roman" panose="02020603050405020304" pitchFamily="18" charset="0"/>
            </a:rPr>
            <a:t>Construction Project Management I</a:t>
          </a:r>
          <a:r>
            <a:rPr lang="en-US" sz="1100">
              <a:effectLst/>
              <a:latin typeface="Times New Roman" panose="02020603050405020304" pitchFamily="18" charset="0"/>
              <a:ea typeface="Times New Roman" panose="02020603050405020304" pitchFamily="18" charset="0"/>
            </a:rPr>
            <a:t> examines construction project management methods and processes. For </a:t>
          </a:r>
          <a:r>
            <a:rPr lang="en-US" sz="1100" i="1">
              <a:effectLst/>
              <a:latin typeface="Times New Roman" panose="02020603050405020304" pitchFamily="18" charset="0"/>
              <a:ea typeface="Times New Roman" panose="02020603050405020304" pitchFamily="18" charset="0"/>
            </a:rPr>
            <a:t>Project 7</a:t>
          </a:r>
          <a:r>
            <a:rPr lang="en-US" sz="1100">
              <a:effectLst/>
              <a:latin typeface="Times New Roman" panose="02020603050405020304" pitchFamily="18" charset="0"/>
              <a:ea typeface="Times New Roman" panose="02020603050405020304" pitchFamily="18" charset="0"/>
            </a:rPr>
            <a:t>, students were asked to prepare at least four (4) questions to ask participants of a Project Engineers Panel. The panel consisted of industry representatives, and covered all facets of the construction management process, including ethical and legal issues.  Students were encouraged to actively participate in the panel discussion, as well as take appropriate notes.  Following the panel discussion, students summarized the information presented during the panel discussion in a reflections paper.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This assignment is worth 25 points based on the following rubric:</a:t>
          </a:r>
        </a:p>
        <a:p>
          <a:pPr marL="0" marR="0">
            <a:lnSpc>
              <a:spcPct val="115000"/>
            </a:lnSpc>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lnSpc>
              <a:spcPct val="115000"/>
            </a:lnSpc>
            <a:spcBef>
              <a:spcPts val="0"/>
            </a:spcBef>
            <a:spcAft>
              <a:spcPts val="0"/>
            </a:spcAft>
          </a:pPr>
          <a:r>
            <a:rPr lang="en-US" sz="1100" b="1">
              <a:effectLst/>
              <a:latin typeface="Times New Roman" panose="02020603050405020304" pitchFamily="18" charset="0"/>
              <a:ea typeface="Times New Roman" panose="02020603050405020304" pitchFamily="18" charset="0"/>
            </a:rPr>
            <a:t>Grading Rubric</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b="1">
              <a:effectLst/>
              <a:latin typeface="Times New Roman" panose="02020603050405020304" pitchFamily="18" charset="0"/>
              <a:ea typeface="Times New Roman" panose="02020603050405020304" pitchFamily="18" charset="0"/>
            </a:rPr>
            <a:t>CRITERIA				                POINTS</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Written Communication – 			                     20</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Meet questions submission deadline                                   2.5 points</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Submit at least four (4) questions	                     2.5 points</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least one paragraph per panelist in reflections paper     10 points</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Use of proper spelling, grammar and punctuation                5 points</a:t>
          </a:r>
        </a:p>
        <a:p>
          <a:pPr marL="0" marR="0">
            <a:spcBef>
              <a:spcPts val="0"/>
            </a:spcBef>
            <a:spcAft>
              <a:spcPts val="0"/>
            </a:spcAft>
          </a:pP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Oral Communication – Participation in discussion	                       5</a:t>
          </a:r>
        </a:p>
        <a:p>
          <a:pPr marL="0" marR="0">
            <a:spcBef>
              <a:spcPts val="0"/>
            </a:spcBef>
            <a:spcAft>
              <a:spcPts val="0"/>
            </a:spcAft>
          </a:pP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b="1">
              <a:effectLst/>
              <a:latin typeface="Times New Roman" panose="02020603050405020304" pitchFamily="18" charset="0"/>
              <a:ea typeface="Times New Roman" panose="02020603050405020304" pitchFamily="18" charset="0"/>
            </a:rPr>
            <a:t>TOTAL POINTS                                                                                                  25</a:t>
          </a:r>
        </a:p>
        <a:p>
          <a:pPr marL="228600" marR="0">
            <a:spcBef>
              <a:spcPts val="0"/>
            </a:spcBef>
            <a:spcAft>
              <a:spcPts val="0"/>
            </a:spcAft>
          </a:pPr>
          <a:r>
            <a:rPr lang="en-US" sz="1100" b="1" u="none" strike="noStrike">
              <a:solidFill>
                <a:srgbClr val="548DD4"/>
              </a:solidFill>
              <a:effectLst/>
              <a:latin typeface="Times New Roman" panose="02020603050405020304" pitchFamily="18" charset="0"/>
              <a:ea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457200" marR="0">
            <a:spcBef>
              <a:spcPts val="0"/>
            </a:spcBef>
            <a:spcAft>
              <a:spcPts val="0"/>
            </a:spcAft>
          </a:pPr>
          <a:r>
            <a:rPr lang="en-US" sz="1100" b="1" u="none" strike="noStrike">
              <a:solidFill>
                <a:srgbClr val="548DD4"/>
              </a:solidFill>
              <a:effectLst/>
              <a:latin typeface="Times New Roman" panose="02020603050405020304" pitchFamily="18" charset="0"/>
              <a:ea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endParaRPr lang="en-US" sz="1100"/>
        </a:p>
      </xdr:txBody>
    </xdr:sp>
    <xdr:clientData/>
  </xdr:twoCellAnchor>
</xdr:wsDr>
</file>

<file path=xl/drawings/drawing9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13</xdr:col>
          <xdr:colOff>571500</xdr:colOff>
          <xdr:row>71</xdr:row>
          <xdr:rowOff>133350</xdr:rowOff>
        </xdr:to>
        <xdr:sp macro="" textlink="">
          <xdr:nvSpPr>
            <xdr:cNvPr id="35842" name="Object 2" hidden="1">
              <a:extLst>
                <a:ext uri="{63B3BB69-23CF-44E3-9099-C40C66FF867C}">
                  <a14:compatExt spid="_x0000_s35842"/>
                </a:ext>
                <a:ext uri="{FF2B5EF4-FFF2-40B4-BE49-F238E27FC236}">
                  <a16:creationId xmlns:a16="http://schemas.microsoft.com/office/drawing/2014/main" id="{00000000-0008-0000-6200-000002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94.xml><?xml version="1.0" encoding="utf-8"?>
<xdr:wsDr xmlns:xdr="http://schemas.openxmlformats.org/drawingml/2006/spreadsheetDrawing" xmlns:a="http://schemas.openxmlformats.org/drawingml/2006/main">
  <xdr:twoCellAnchor>
    <xdr:from>
      <xdr:col>0</xdr:col>
      <xdr:colOff>28575</xdr:colOff>
      <xdr:row>38</xdr:row>
      <xdr:rowOff>85725</xdr:rowOff>
    </xdr:from>
    <xdr:to>
      <xdr:col>9</xdr:col>
      <xdr:colOff>571500</xdr:colOff>
      <xdr:row>58</xdr:row>
      <xdr:rowOff>0</xdr:rowOff>
    </xdr:to>
    <xdr:sp macro="" textlink="">
      <xdr:nvSpPr>
        <xdr:cNvPr id="2" name="TextBox 1">
          <a:extLst>
            <a:ext uri="{FF2B5EF4-FFF2-40B4-BE49-F238E27FC236}">
              <a16:creationId xmlns:a16="http://schemas.microsoft.com/office/drawing/2014/main" id="{00000000-0008-0000-6300-000002000000}"/>
            </a:ext>
          </a:extLst>
        </xdr:cNvPr>
        <xdr:cNvSpPr txBox="1"/>
      </xdr:nvSpPr>
      <xdr:spPr>
        <a:xfrm>
          <a:off x="28575" y="7600950"/>
          <a:ext cx="6134100" cy="3724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9.1 Source Course – AET A123 – Codes and Standards</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9.1</a:t>
          </a: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Assignment:  Final Project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The </a:t>
          </a:r>
          <a:r>
            <a:rPr lang="en-US" sz="1100" i="1">
              <a:effectLst/>
              <a:latin typeface="Times New Roman" panose="02020603050405020304" pitchFamily="18" charset="0"/>
              <a:ea typeface="Times New Roman" panose="02020603050405020304" pitchFamily="18" charset="0"/>
            </a:rPr>
            <a:t>Codes and Standards</a:t>
          </a:r>
          <a:r>
            <a:rPr lang="en-US" sz="1100">
              <a:effectLst/>
              <a:latin typeface="Times New Roman" panose="02020603050405020304" pitchFamily="18" charset="0"/>
              <a:ea typeface="Times New Roman" panose="02020603050405020304" pitchFamily="18" charset="0"/>
            </a:rPr>
            <a:t> course focuses on how to interpret and apply regulatory law to the construction industry and project management.  This entire course is based on the Municipality of Anchorage Title 21 (Land Use), the International Building Code, and associated codes which is regulatory law.   In lieu of a final exam, the </a:t>
          </a:r>
          <a:r>
            <a:rPr lang="en-US" sz="1100" i="1">
              <a:effectLst/>
              <a:latin typeface="Times New Roman" panose="02020603050405020304" pitchFamily="18" charset="0"/>
              <a:ea typeface="Times New Roman" panose="02020603050405020304" pitchFamily="18" charset="0"/>
            </a:rPr>
            <a:t>Final Project,</a:t>
          </a:r>
          <a:r>
            <a:rPr lang="en-US" sz="1100">
              <a:effectLst/>
              <a:latin typeface="Times New Roman" panose="02020603050405020304" pitchFamily="18" charset="0"/>
              <a:ea typeface="Times New Roman" panose="02020603050405020304" pitchFamily="18" charset="0"/>
            </a:rPr>
            <a:t> a code analysis for a proposed structure, as presented in a construction document set, is prepared by the student.  The code analysis incorporates elements of the Title 21 and the IBC that include: Zoning districts; Setbacks; Parking; Accessibility for parking, access, and operations; Landscaping requirements; Construction types classification; Height and area limitations and modifications; Occupancy use; Means of egress; Fire resistance ratings for components and assemblies; and Special inspection requirements.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The code analysis is prepared by listing: Existing conditions for each category, cite code required conditions with references, and recommendations for compliance where deficiencies in the design are recognized.  Students also edit the construction documents to show the ‘worst case scenario’ for path of egress, location of alarms, exit signs, a fire control center, and emergency lighting.</a:t>
          </a:r>
        </a:p>
        <a:p>
          <a:pPr marL="0" marR="0">
            <a:spcBef>
              <a:spcPts val="0"/>
            </a:spcBef>
            <a:spcAft>
              <a:spcPts val="0"/>
            </a:spcAft>
          </a:pPr>
          <a:r>
            <a:rPr lang="en-US" sz="1100" i="1">
              <a:effectLst/>
              <a:latin typeface="Times New Roman" panose="02020603050405020304" pitchFamily="18" charset="0"/>
              <a:ea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This assignment is worth 100 points.</a:t>
          </a:r>
        </a:p>
        <a:p>
          <a:endParaRPr lang="en-US" sz="1100"/>
        </a:p>
      </xdr:txBody>
    </xdr:sp>
    <xdr:clientData/>
  </xdr:twoCellAnchor>
</xdr:wsDr>
</file>

<file path=xl/drawings/drawing95.xml><?xml version="1.0" encoding="utf-8"?>
<xdr:wsDr xmlns:xdr="http://schemas.openxmlformats.org/drawingml/2006/spreadsheetDrawing" xmlns:a="http://schemas.openxmlformats.org/drawingml/2006/main">
  <xdr:twoCellAnchor>
    <xdr:from>
      <xdr:col>0</xdr:col>
      <xdr:colOff>28575</xdr:colOff>
      <xdr:row>38</xdr:row>
      <xdr:rowOff>85725</xdr:rowOff>
    </xdr:from>
    <xdr:to>
      <xdr:col>9</xdr:col>
      <xdr:colOff>571500</xdr:colOff>
      <xdr:row>58</xdr:row>
      <xdr:rowOff>0</xdr:rowOff>
    </xdr:to>
    <xdr:sp macro="" textlink="">
      <xdr:nvSpPr>
        <xdr:cNvPr id="2" name="TextBox 1">
          <a:extLst>
            <a:ext uri="{FF2B5EF4-FFF2-40B4-BE49-F238E27FC236}">
              <a16:creationId xmlns:a16="http://schemas.microsoft.com/office/drawing/2014/main" id="{00000000-0008-0000-6400-000002000000}"/>
            </a:ext>
          </a:extLst>
        </xdr:cNvPr>
        <xdr:cNvSpPr txBox="1"/>
      </xdr:nvSpPr>
      <xdr:spPr>
        <a:xfrm>
          <a:off x="28575" y="7600950"/>
          <a:ext cx="6134100" cy="3724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9.1 Source Course – AET A123 – Codes and Standards</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9.1</a:t>
          </a: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Assignment:  Final Project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The </a:t>
          </a:r>
          <a:r>
            <a:rPr lang="en-US" sz="1100" i="1">
              <a:effectLst/>
              <a:latin typeface="Times New Roman" panose="02020603050405020304" pitchFamily="18" charset="0"/>
              <a:ea typeface="Times New Roman" panose="02020603050405020304" pitchFamily="18" charset="0"/>
            </a:rPr>
            <a:t>Codes and Standards</a:t>
          </a:r>
          <a:r>
            <a:rPr lang="en-US" sz="1100">
              <a:effectLst/>
              <a:latin typeface="Times New Roman" panose="02020603050405020304" pitchFamily="18" charset="0"/>
              <a:ea typeface="Times New Roman" panose="02020603050405020304" pitchFamily="18" charset="0"/>
            </a:rPr>
            <a:t> course focuses on how to interpret and apply regulatory law to the construction industry and project management.  This entire course is based on the Municipality of Anchorage Title 21 (Land Use), the International Building Code, and associated codes which is regulatory law.   In lieu of a final exam, the </a:t>
          </a:r>
          <a:r>
            <a:rPr lang="en-US" sz="1100" i="1">
              <a:effectLst/>
              <a:latin typeface="Times New Roman" panose="02020603050405020304" pitchFamily="18" charset="0"/>
              <a:ea typeface="Times New Roman" panose="02020603050405020304" pitchFamily="18" charset="0"/>
            </a:rPr>
            <a:t>Final Project,</a:t>
          </a:r>
          <a:r>
            <a:rPr lang="en-US" sz="1100">
              <a:effectLst/>
              <a:latin typeface="Times New Roman" panose="02020603050405020304" pitchFamily="18" charset="0"/>
              <a:ea typeface="Times New Roman" panose="02020603050405020304" pitchFamily="18" charset="0"/>
            </a:rPr>
            <a:t> a code analysis for a proposed structure, as presented in a construction document set, is prepared by the student.  The code analysis incorporates elements of the Title 21 and the IBC that include: Zoning districts; Setbacks; Parking; Accessibility for parking, access, and operations; Landscaping requirements; Construction types classification; Height and area limitations and modifications; Occupancy use; Means of egress; Fire resistance ratings for components and assemblies; and Special inspection requirements.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The code analysis is prepared by listing: Existing conditions for each category, cite code required conditions with references, and recommendations for compliance where deficiencies in the design are recognized.  Students also edit the construction documents to show the ‘worst case scenario’ for path of egress, location of alarms, exit signs, a fire control center, and emergency lighting.</a:t>
          </a:r>
        </a:p>
        <a:p>
          <a:pPr marL="0" marR="0">
            <a:spcBef>
              <a:spcPts val="0"/>
            </a:spcBef>
            <a:spcAft>
              <a:spcPts val="0"/>
            </a:spcAft>
          </a:pPr>
          <a:r>
            <a:rPr lang="en-US" sz="1100" i="1">
              <a:effectLst/>
              <a:latin typeface="Times New Roman" panose="02020603050405020304" pitchFamily="18" charset="0"/>
              <a:ea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This assignment is worth 100 points.</a:t>
          </a:r>
        </a:p>
        <a:p>
          <a:endParaRPr lang="en-US" sz="1100"/>
        </a:p>
      </xdr:txBody>
    </xdr:sp>
    <xdr:clientData/>
  </xdr:twoCellAnchor>
</xdr:wsDr>
</file>

<file path=xl/drawings/drawing9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11</xdr:col>
          <xdr:colOff>104775</xdr:colOff>
          <xdr:row>50</xdr:row>
          <xdr:rowOff>28575</xdr:rowOff>
        </xdr:to>
        <xdr:sp macro="" textlink="">
          <xdr:nvSpPr>
            <xdr:cNvPr id="830465" name="Object 1" hidden="1">
              <a:extLst>
                <a:ext uri="{63B3BB69-23CF-44E3-9099-C40C66FF867C}">
                  <a14:compatExt spid="_x0000_s830465"/>
                </a:ext>
                <a:ext uri="{FF2B5EF4-FFF2-40B4-BE49-F238E27FC236}">
                  <a16:creationId xmlns:a16="http://schemas.microsoft.com/office/drawing/2014/main" id="{00000000-0008-0000-6500-000001AC0C00}"/>
                </a:ext>
              </a:extLst>
            </xdr:cNvPr>
            <xdr:cNvSpPr/>
          </xdr:nvSpPr>
          <xdr:spPr bwMode="auto">
            <a:xfrm>
              <a:off x="0" y="0"/>
              <a:ext cx="0" cy="0"/>
            </a:xfrm>
            <a:prstGeom prst="rect">
              <a:avLst/>
            </a:prstGeom>
            <a:noFill/>
            <a:ln w="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wsDr>
</file>

<file path=xl/drawings/drawing97.xml><?xml version="1.0" encoding="utf-8"?>
<xdr:wsDr xmlns:xdr="http://schemas.openxmlformats.org/drawingml/2006/spreadsheetDrawing" xmlns:a="http://schemas.openxmlformats.org/drawingml/2006/main">
  <xdr:twoCellAnchor>
    <xdr:from>
      <xdr:col>0</xdr:col>
      <xdr:colOff>28575</xdr:colOff>
      <xdr:row>38</xdr:row>
      <xdr:rowOff>85725</xdr:rowOff>
    </xdr:from>
    <xdr:to>
      <xdr:col>9</xdr:col>
      <xdr:colOff>571500</xdr:colOff>
      <xdr:row>58</xdr:row>
      <xdr:rowOff>0</xdr:rowOff>
    </xdr:to>
    <xdr:sp macro="" textlink="">
      <xdr:nvSpPr>
        <xdr:cNvPr id="2" name="TextBox 1">
          <a:extLst>
            <a:ext uri="{FF2B5EF4-FFF2-40B4-BE49-F238E27FC236}">
              <a16:creationId xmlns:a16="http://schemas.microsoft.com/office/drawing/2014/main" id="{00000000-0008-0000-6600-000002000000}"/>
            </a:ext>
          </a:extLst>
        </xdr:cNvPr>
        <xdr:cNvSpPr txBox="1"/>
      </xdr:nvSpPr>
      <xdr:spPr>
        <a:xfrm>
          <a:off x="28575" y="7600950"/>
          <a:ext cx="6134100" cy="3724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9.1 Source Course – AET A123 – Codes and Standards</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9.1</a:t>
          </a: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Assignment:  Final Project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The </a:t>
          </a:r>
          <a:r>
            <a:rPr lang="en-US" sz="1100" i="1">
              <a:effectLst/>
              <a:latin typeface="Times New Roman" panose="02020603050405020304" pitchFamily="18" charset="0"/>
              <a:ea typeface="Times New Roman" panose="02020603050405020304" pitchFamily="18" charset="0"/>
            </a:rPr>
            <a:t>Codes and Standards</a:t>
          </a:r>
          <a:r>
            <a:rPr lang="en-US" sz="1100">
              <a:effectLst/>
              <a:latin typeface="Times New Roman" panose="02020603050405020304" pitchFamily="18" charset="0"/>
              <a:ea typeface="Times New Roman" panose="02020603050405020304" pitchFamily="18" charset="0"/>
            </a:rPr>
            <a:t> course focuses on how to interpret and apply regulatory law to the construction industry and project management.  This entire course is based on the Municipality of Anchorage Title 21 (Land Use), the International Building Code, and associated codes which is regulatory law.   In lieu of a final exam, the </a:t>
          </a:r>
          <a:r>
            <a:rPr lang="en-US" sz="1100" i="1">
              <a:effectLst/>
              <a:latin typeface="Times New Roman" panose="02020603050405020304" pitchFamily="18" charset="0"/>
              <a:ea typeface="Times New Roman" panose="02020603050405020304" pitchFamily="18" charset="0"/>
            </a:rPr>
            <a:t>Final Project,</a:t>
          </a:r>
          <a:r>
            <a:rPr lang="en-US" sz="1100">
              <a:effectLst/>
              <a:latin typeface="Times New Roman" panose="02020603050405020304" pitchFamily="18" charset="0"/>
              <a:ea typeface="Times New Roman" panose="02020603050405020304" pitchFamily="18" charset="0"/>
            </a:rPr>
            <a:t> a code analysis for a proposed structure, as presented in a construction document set, is prepared by the student.  The code analysis incorporates elements of the Title 21 and the IBC that include: Zoning districts; Setbacks; Parking; Accessibility for parking, access, and operations; Landscaping requirements; Construction types classification; Height and area limitations and modifications; Occupancy use; Means of egress; Fire resistance ratings for components and assemblies; and Special inspection requirements.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The code analysis is prepared by listing: Existing conditions for each category, cite code required conditions with references, and recommendations for compliance where deficiencies in the design are recognized.  Students also edit the construction documents to show the ‘worst case scenario’ for path of egress, location of alarms, exit signs, a fire control center, and emergency lighting.</a:t>
          </a:r>
        </a:p>
        <a:p>
          <a:pPr marL="0" marR="0">
            <a:spcBef>
              <a:spcPts val="0"/>
            </a:spcBef>
            <a:spcAft>
              <a:spcPts val="0"/>
            </a:spcAft>
          </a:pPr>
          <a:r>
            <a:rPr lang="en-US" sz="1100" i="1">
              <a:effectLst/>
              <a:latin typeface="Times New Roman" panose="02020603050405020304" pitchFamily="18" charset="0"/>
              <a:ea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This assignment is worth 100 points.</a:t>
          </a:r>
        </a:p>
        <a:p>
          <a:endParaRPr lang="en-US" sz="1100"/>
        </a:p>
      </xdr:txBody>
    </xdr:sp>
    <xdr:clientData/>
  </xdr:twoCellAnchor>
</xdr:wsDr>
</file>

<file path=xl/drawings/drawing98.xml><?xml version="1.0" encoding="utf-8"?>
<xdr:wsDr xmlns:xdr="http://schemas.openxmlformats.org/drawingml/2006/spreadsheetDrawing" xmlns:a="http://schemas.openxmlformats.org/drawingml/2006/main">
  <xdr:twoCellAnchor>
    <xdr:from>
      <xdr:col>0</xdr:col>
      <xdr:colOff>28575</xdr:colOff>
      <xdr:row>38</xdr:row>
      <xdr:rowOff>85725</xdr:rowOff>
    </xdr:from>
    <xdr:to>
      <xdr:col>9</xdr:col>
      <xdr:colOff>571500</xdr:colOff>
      <xdr:row>67</xdr:row>
      <xdr:rowOff>180975</xdr:rowOff>
    </xdr:to>
    <xdr:sp macro="" textlink="">
      <xdr:nvSpPr>
        <xdr:cNvPr id="2" name="TextBox 1">
          <a:extLst>
            <a:ext uri="{FF2B5EF4-FFF2-40B4-BE49-F238E27FC236}">
              <a16:creationId xmlns:a16="http://schemas.microsoft.com/office/drawing/2014/main" id="{00000000-0008-0000-6700-000002000000}"/>
            </a:ext>
          </a:extLst>
        </xdr:cNvPr>
        <xdr:cNvSpPr txBox="1"/>
      </xdr:nvSpPr>
      <xdr:spPr>
        <a:xfrm>
          <a:off x="28575" y="7600950"/>
          <a:ext cx="6134100" cy="5619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9.1 Source Course – AET A123 – Codes and Standards</a:t>
          </a: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b="1">
              <a:effectLst/>
              <a:latin typeface="Times New Roman" panose="02020603050405020304" pitchFamily="18" charset="0"/>
              <a:ea typeface="Times New Roman" panose="02020603050405020304" pitchFamily="18" charset="0"/>
            </a:rPr>
            <a:t>Assessment Data 9.1</a:t>
          </a: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Assignment:  Test 1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This entire course is based on the Municipality of Anchorage Title 21 (Land Use), the 2012 International Building Code, and associated codes which is regulatory law.   The final exam has includes 25 regulatory law questions and problems based on the 2012 IBC.  The final exam has a point value of 300 points which is approximately 13 percent of the student’s grade for the course.  The scores for the final exam are direct measure of each student’s understanding of fundamentals of contracts, codes, and regulations that govern a construction project.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a:effectLst/>
              <a:latin typeface="Times New Roman" panose="02020603050405020304" pitchFamily="18" charset="0"/>
              <a:ea typeface="Times New Roman" panose="02020603050405020304" pitchFamily="18" charset="0"/>
            </a:rPr>
            <a:t>Test 1 has 32 questions and is worth 100 points.</a:t>
          </a:r>
        </a:p>
        <a:p>
          <a:pPr marL="0" marR="0" algn="just">
            <a:spcBef>
              <a:spcPts val="0"/>
            </a:spcBef>
            <a:spcAft>
              <a:spcPts val="0"/>
            </a:spcAft>
          </a:pPr>
          <a:endParaRPr lang="en-US" sz="1100">
            <a:effectLst/>
            <a:latin typeface="Times New Roman" panose="02020603050405020304" pitchFamily="18" charset="0"/>
            <a:ea typeface="Times New Roman" panose="02020603050405020304" pitchFamily="18" charset="0"/>
          </a:endParaRPr>
        </a:p>
        <a:p>
          <a:pPr marL="0" marR="0" algn="just">
            <a:spcBef>
              <a:spcPts val="0"/>
            </a:spcBef>
            <a:spcAft>
              <a:spcPts val="0"/>
            </a:spcAft>
          </a:pPr>
          <a:r>
            <a:rPr lang="en-US" sz="1100">
              <a:effectLst/>
              <a:latin typeface="Times New Roman" panose="02020603050405020304" pitchFamily="18" charset="0"/>
              <a:ea typeface="Times New Roman" panose="02020603050405020304" pitchFamily="18" charset="0"/>
            </a:rPr>
            <a:t> </a:t>
          </a:r>
        </a:p>
        <a:p>
          <a:pPr marL="0" marR="0">
            <a:spcBef>
              <a:spcPts val="0"/>
            </a:spcBef>
            <a:spcAft>
              <a:spcPts val="0"/>
            </a:spcAft>
          </a:pPr>
          <a:r>
            <a:rPr lang="en-US" sz="1100" b="1" i="1">
              <a:effectLst/>
              <a:latin typeface="Times New Roman" panose="02020603050405020304" pitchFamily="18" charset="0"/>
              <a:ea typeface="Times New Roman" panose="02020603050405020304" pitchFamily="18" charset="0"/>
            </a:rPr>
            <a:t>Alternative Assessment 9.1 </a:t>
          </a:r>
          <a:r>
            <a:rPr lang="en-US" sz="1100" i="1">
              <a:effectLst/>
              <a:latin typeface="Times New Roman" panose="02020603050405020304" pitchFamily="18" charset="0"/>
              <a:ea typeface="Times New Roman" panose="02020603050405020304" pitchFamily="18" charset="0"/>
            </a:rPr>
            <a:t>There is no final exam.  A final project of a code analysis for a proposed structure, as presented in a construction document set, is prepared by the student.  The code analysis incorporates elements of the Title 21 and the IBC that include: Zoning districts; Setbacks; Parking; Accessibility for parking, access, and operations; Landscaping requirements; Construction types classification; Height and area limitations and modifications; Occupancy use; Means of egress; Fire resistance ratings for components and assemblies; and Special inspection requirements.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i="1">
              <a:effectLst/>
              <a:latin typeface="Times New Roman" panose="02020603050405020304" pitchFamily="18" charset="0"/>
              <a:ea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i="1">
              <a:effectLst/>
              <a:latin typeface="Times New Roman" panose="02020603050405020304" pitchFamily="18" charset="0"/>
              <a:ea typeface="Times New Roman" panose="02020603050405020304" pitchFamily="18" charset="0"/>
            </a:rPr>
            <a:t>The code analysis is prepared by listing: Existing conditions for each category, cite code required conditions with references, and recommendations for compliance where deficiencies in the design are recognized.  Students also edit the construction documents to show the ‘worst case scenario’ for path of egress, location of alarms, exit signs, a fire control center, and emergency lighting.  The project comes from their own design results in the AET A121 Architectural Drawing class or a student designed building for the theoretical UAA School of Architecture.</a:t>
          </a:r>
          <a:endParaRPr lang="en-US" sz="1100">
            <a:effectLst/>
            <a:latin typeface="Times New Roman" panose="02020603050405020304" pitchFamily="18" charset="0"/>
            <a:ea typeface="Times New Roman" panose="02020603050405020304" pitchFamily="18" charset="0"/>
          </a:endParaRPr>
        </a:p>
        <a:p>
          <a:pPr marL="0" marR="0" algn="l">
            <a:spcBef>
              <a:spcPts val="0"/>
            </a:spcBef>
            <a:spcAft>
              <a:spcPts val="0"/>
            </a:spcAft>
          </a:pPr>
          <a:r>
            <a:rPr lang="en-US" sz="1200" b="1" i="1" cap="small">
              <a:effectLst/>
              <a:latin typeface="Times New Roman" panose="02020603050405020304" pitchFamily="18" charset="0"/>
              <a:ea typeface="Times New Roman" panose="02020603050405020304" pitchFamily="18" charset="0"/>
            </a:rPr>
            <a:t> </a:t>
          </a:r>
          <a:endParaRPr lang="en-US" sz="1200" b="1" cap="small">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i="1">
              <a:effectLst/>
              <a:latin typeface="Times New Roman" panose="02020603050405020304" pitchFamily="18" charset="0"/>
              <a:ea typeface="Times New Roman" panose="02020603050405020304" pitchFamily="18" charset="0"/>
            </a:rPr>
            <a:t>There is a scoring sheet and the value of the project is 100 out of a total of 2000 points possible for the class.</a:t>
          </a:r>
          <a:endParaRPr lang="en-US" sz="1100">
            <a:effectLst/>
            <a:latin typeface="Times New Roman" panose="02020603050405020304" pitchFamily="18" charset="0"/>
            <a:ea typeface="Times New Roman" panose="02020603050405020304" pitchFamily="18" charset="0"/>
          </a:endParaRPr>
        </a:p>
        <a:p>
          <a:endParaRPr lang="en-US" sz="1100"/>
        </a:p>
      </xdr:txBody>
    </xdr:sp>
    <xdr:clientData/>
  </xdr:twoCellAnchor>
</xdr:wsDr>
</file>

<file path=xl/drawings/drawing9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14</xdr:col>
          <xdr:colOff>581025</xdr:colOff>
          <xdr:row>86</xdr:row>
          <xdr:rowOff>9525</xdr:rowOff>
        </xdr:to>
        <xdr:sp macro="" textlink="">
          <xdr:nvSpPr>
            <xdr:cNvPr id="37890" name="Object 2" hidden="1">
              <a:extLst>
                <a:ext uri="{63B3BB69-23CF-44E3-9099-C40C66FF867C}">
                  <a14:compatExt spid="_x0000_s37890"/>
                </a:ext>
                <a:ext uri="{FF2B5EF4-FFF2-40B4-BE49-F238E27FC236}">
                  <a16:creationId xmlns:a16="http://schemas.microsoft.com/office/drawing/2014/main" id="{00000000-0008-0000-6800-0000029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image" Target="../media/image4.emf"/><Relationship Id="rId4" Type="http://schemas.openxmlformats.org/officeDocument/2006/relationships/package" Target="../embeddings/Microsoft_Word_Document3.docx"/></Relationships>
</file>

<file path=xl/worksheets/_rels/sheet100.xml.rels><?xml version="1.0" encoding="UTF-8" standalone="yes"?>
<Relationships xmlns="http://schemas.openxmlformats.org/package/2006/relationships"><Relationship Id="rId2" Type="http://schemas.openxmlformats.org/officeDocument/2006/relationships/drawing" Target="../drawings/drawing94.xml"/><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3" Type="http://schemas.openxmlformats.org/officeDocument/2006/relationships/vmlDrawing" Target="../drawings/vmlDrawing59.vml"/><Relationship Id="rId2" Type="http://schemas.openxmlformats.org/officeDocument/2006/relationships/drawing" Target="../drawings/drawing96.xml"/><Relationship Id="rId1" Type="http://schemas.openxmlformats.org/officeDocument/2006/relationships/printerSettings" Target="../printerSettings/printerSettings102.bin"/><Relationship Id="rId5" Type="http://schemas.openxmlformats.org/officeDocument/2006/relationships/image" Target="../media/image61.emf"/><Relationship Id="rId4" Type="http://schemas.openxmlformats.org/officeDocument/2006/relationships/package" Target="../embeddings/Microsoft_Word_Document60.docx"/></Relationships>
</file>

<file path=xl/worksheets/_rels/sheet103.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2" Type="http://schemas.openxmlformats.org/officeDocument/2006/relationships/drawing" Target="../drawings/drawing98.xml"/><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3" Type="http://schemas.openxmlformats.org/officeDocument/2006/relationships/vmlDrawing" Target="../drawings/vmlDrawing60.vml"/><Relationship Id="rId2" Type="http://schemas.openxmlformats.org/officeDocument/2006/relationships/drawing" Target="../drawings/drawing99.xml"/><Relationship Id="rId1" Type="http://schemas.openxmlformats.org/officeDocument/2006/relationships/printerSettings" Target="../printerSettings/printerSettings105.bin"/><Relationship Id="rId5" Type="http://schemas.openxmlformats.org/officeDocument/2006/relationships/image" Target="../media/image62.emf"/><Relationship Id="rId4" Type="http://schemas.openxmlformats.org/officeDocument/2006/relationships/package" Target="../embeddings/Microsoft_Word_Document61.docx"/></Relationships>
</file>

<file path=xl/worksheets/_rels/sheet106.xml.rels><?xml version="1.0" encoding="UTF-8" standalone="yes"?>
<Relationships xmlns="http://schemas.openxmlformats.org/package/2006/relationships"><Relationship Id="rId3" Type="http://schemas.openxmlformats.org/officeDocument/2006/relationships/vmlDrawing" Target="../drawings/vmlDrawing61.vml"/><Relationship Id="rId2" Type="http://schemas.openxmlformats.org/officeDocument/2006/relationships/drawing" Target="../drawings/drawing100.xml"/><Relationship Id="rId1" Type="http://schemas.openxmlformats.org/officeDocument/2006/relationships/printerSettings" Target="../printerSettings/printerSettings106.bin"/><Relationship Id="rId5" Type="http://schemas.openxmlformats.org/officeDocument/2006/relationships/image" Target="../media/image63.emf"/><Relationship Id="rId4" Type="http://schemas.openxmlformats.org/officeDocument/2006/relationships/package" Target="../embeddings/Microsoft_Word_Document62.docx"/></Relationships>
</file>

<file path=xl/worksheets/_rels/sheet107.xml.rels><?xml version="1.0" encoding="UTF-8" standalone="yes"?>
<Relationships xmlns="http://schemas.openxmlformats.org/package/2006/relationships"><Relationship Id="rId3" Type="http://schemas.openxmlformats.org/officeDocument/2006/relationships/vmlDrawing" Target="../drawings/vmlDrawing62.vml"/><Relationship Id="rId2" Type="http://schemas.openxmlformats.org/officeDocument/2006/relationships/drawing" Target="../drawings/drawing101.xml"/><Relationship Id="rId1" Type="http://schemas.openxmlformats.org/officeDocument/2006/relationships/printerSettings" Target="../printerSettings/printerSettings107.bin"/><Relationship Id="rId5" Type="http://schemas.openxmlformats.org/officeDocument/2006/relationships/image" Target="../media/image64.emf"/><Relationship Id="rId4" Type="http://schemas.openxmlformats.org/officeDocument/2006/relationships/package" Target="../embeddings/Microsoft_Word_Document63.docx"/></Relationships>
</file>

<file path=xl/worksheets/_rels/sheet108.xml.rels><?xml version="1.0" encoding="UTF-8" standalone="yes"?>
<Relationships xmlns="http://schemas.openxmlformats.org/package/2006/relationships"><Relationship Id="rId3" Type="http://schemas.openxmlformats.org/officeDocument/2006/relationships/vmlDrawing" Target="../drawings/vmlDrawing63.vml"/><Relationship Id="rId2" Type="http://schemas.openxmlformats.org/officeDocument/2006/relationships/drawing" Target="../drawings/drawing102.xml"/><Relationship Id="rId1" Type="http://schemas.openxmlformats.org/officeDocument/2006/relationships/printerSettings" Target="../printerSettings/printerSettings108.bin"/><Relationship Id="rId5" Type="http://schemas.openxmlformats.org/officeDocument/2006/relationships/image" Target="../media/image65.emf"/><Relationship Id="rId4" Type="http://schemas.openxmlformats.org/officeDocument/2006/relationships/package" Target="../embeddings/Microsoft_Word_Document64.docx"/></Relationships>
</file>

<file path=xl/worksheets/_rels/sheet109.xml.rels><?xml version="1.0" encoding="UTF-8" standalone="yes"?>
<Relationships xmlns="http://schemas.openxmlformats.org/package/2006/relationships"><Relationship Id="rId3" Type="http://schemas.openxmlformats.org/officeDocument/2006/relationships/vmlDrawing" Target="../drawings/vmlDrawing64.vml"/><Relationship Id="rId2" Type="http://schemas.openxmlformats.org/officeDocument/2006/relationships/drawing" Target="../drawings/drawing103.xml"/><Relationship Id="rId1" Type="http://schemas.openxmlformats.org/officeDocument/2006/relationships/printerSettings" Target="../printerSettings/printerSettings109.bin"/><Relationship Id="rId5" Type="http://schemas.openxmlformats.org/officeDocument/2006/relationships/image" Target="../media/image66.emf"/><Relationship Id="rId4" Type="http://schemas.openxmlformats.org/officeDocument/2006/relationships/package" Target="../embeddings/Microsoft_Word_Document65.docx"/></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image" Target="../media/image5.emf"/><Relationship Id="rId4" Type="http://schemas.openxmlformats.org/officeDocument/2006/relationships/package" Target="../embeddings/Microsoft_Word_Document4.docx"/></Relationships>
</file>

<file path=xl/worksheets/_rels/sheet110.xml.rels><?xml version="1.0" encoding="UTF-8" standalone="yes"?>
<Relationships xmlns="http://schemas.openxmlformats.org/package/2006/relationships"><Relationship Id="rId2" Type="http://schemas.openxmlformats.org/officeDocument/2006/relationships/drawing" Target="../drawings/drawing104.xml"/><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3" Type="http://schemas.openxmlformats.org/officeDocument/2006/relationships/vmlDrawing" Target="../drawings/vmlDrawing65.vml"/><Relationship Id="rId2" Type="http://schemas.openxmlformats.org/officeDocument/2006/relationships/drawing" Target="../drawings/drawing105.xml"/><Relationship Id="rId1" Type="http://schemas.openxmlformats.org/officeDocument/2006/relationships/printerSettings" Target="../printerSettings/printerSettings111.bin"/><Relationship Id="rId5" Type="http://schemas.openxmlformats.org/officeDocument/2006/relationships/image" Target="../media/image67.emf"/><Relationship Id="rId4" Type="http://schemas.openxmlformats.org/officeDocument/2006/relationships/package" Target="../embeddings/Microsoft_Word_Document66.docx"/></Relationships>
</file>

<file path=xl/worksheets/_rels/sheet112.xml.rels><?xml version="1.0" encoding="UTF-8" standalone="yes"?>
<Relationships xmlns="http://schemas.openxmlformats.org/package/2006/relationships"><Relationship Id="rId3" Type="http://schemas.openxmlformats.org/officeDocument/2006/relationships/vmlDrawing" Target="../drawings/vmlDrawing66.vml"/><Relationship Id="rId2" Type="http://schemas.openxmlformats.org/officeDocument/2006/relationships/drawing" Target="../drawings/drawing106.xml"/><Relationship Id="rId1" Type="http://schemas.openxmlformats.org/officeDocument/2006/relationships/printerSettings" Target="../printerSettings/printerSettings112.bin"/><Relationship Id="rId5" Type="http://schemas.openxmlformats.org/officeDocument/2006/relationships/image" Target="../media/image68.emf"/><Relationship Id="rId4" Type="http://schemas.openxmlformats.org/officeDocument/2006/relationships/package" Target="../embeddings/Microsoft_Word_Document67.docx"/></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3" Type="http://schemas.openxmlformats.org/officeDocument/2006/relationships/vmlDrawing" Target="../drawings/vmlDrawing67.vml"/><Relationship Id="rId2" Type="http://schemas.openxmlformats.org/officeDocument/2006/relationships/drawing" Target="../drawings/drawing107.xml"/><Relationship Id="rId1" Type="http://schemas.openxmlformats.org/officeDocument/2006/relationships/printerSettings" Target="../printerSettings/printerSettings114.bin"/><Relationship Id="rId5" Type="http://schemas.openxmlformats.org/officeDocument/2006/relationships/image" Target="../media/image69.emf"/><Relationship Id="rId4" Type="http://schemas.openxmlformats.org/officeDocument/2006/relationships/package" Target="../embeddings/Microsoft_Word_Document68.docx"/></Relationships>
</file>

<file path=xl/worksheets/_rels/sheet115.xml.rels><?xml version="1.0" encoding="UTF-8" standalone="yes"?>
<Relationships xmlns="http://schemas.openxmlformats.org/package/2006/relationships"><Relationship Id="rId2" Type="http://schemas.openxmlformats.org/officeDocument/2006/relationships/drawing" Target="../drawings/drawing108.xml"/><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2" Type="http://schemas.openxmlformats.org/officeDocument/2006/relationships/drawing" Target="../drawings/drawing109.xml"/><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3" Type="http://schemas.openxmlformats.org/officeDocument/2006/relationships/vmlDrawing" Target="../drawings/vmlDrawing68.vml"/><Relationship Id="rId2" Type="http://schemas.openxmlformats.org/officeDocument/2006/relationships/drawing" Target="../drawings/drawing110.xml"/><Relationship Id="rId1" Type="http://schemas.openxmlformats.org/officeDocument/2006/relationships/printerSettings" Target="../printerSettings/printerSettings117.bin"/><Relationship Id="rId5" Type="http://schemas.openxmlformats.org/officeDocument/2006/relationships/image" Target="../media/image70.emf"/><Relationship Id="rId4" Type="http://schemas.openxmlformats.org/officeDocument/2006/relationships/package" Target="../embeddings/Microsoft_Word_Document69.docx"/></Relationships>
</file>

<file path=xl/worksheets/_rels/sheet118.xml.rels><?xml version="1.0" encoding="UTF-8" standalone="yes"?>
<Relationships xmlns="http://schemas.openxmlformats.org/package/2006/relationships"><Relationship Id="rId3" Type="http://schemas.openxmlformats.org/officeDocument/2006/relationships/vmlDrawing" Target="../drawings/vmlDrawing69.vml"/><Relationship Id="rId2" Type="http://schemas.openxmlformats.org/officeDocument/2006/relationships/drawing" Target="../drawings/drawing111.xml"/><Relationship Id="rId1" Type="http://schemas.openxmlformats.org/officeDocument/2006/relationships/printerSettings" Target="../printerSettings/printerSettings118.bin"/><Relationship Id="rId5" Type="http://schemas.openxmlformats.org/officeDocument/2006/relationships/image" Target="../media/image71.emf"/><Relationship Id="rId4" Type="http://schemas.openxmlformats.org/officeDocument/2006/relationships/package" Target="../embeddings/Microsoft_Word_Document70.docx"/></Relationships>
</file>

<file path=xl/worksheets/_rels/sheet119.xml.rels><?xml version="1.0" encoding="UTF-8" standalone="yes"?>
<Relationships xmlns="http://schemas.openxmlformats.org/package/2006/relationships"><Relationship Id="rId3" Type="http://schemas.openxmlformats.org/officeDocument/2006/relationships/vmlDrawing" Target="../drawings/vmlDrawing70.vml"/><Relationship Id="rId2" Type="http://schemas.openxmlformats.org/officeDocument/2006/relationships/drawing" Target="../drawings/drawing112.xml"/><Relationship Id="rId1" Type="http://schemas.openxmlformats.org/officeDocument/2006/relationships/printerSettings" Target="../printerSettings/printerSettings119.bin"/><Relationship Id="rId5" Type="http://schemas.openxmlformats.org/officeDocument/2006/relationships/image" Target="../media/image72.emf"/><Relationship Id="rId4" Type="http://schemas.openxmlformats.org/officeDocument/2006/relationships/package" Target="../embeddings/Microsoft_Word_Document71.docx"/></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3" Type="http://schemas.openxmlformats.org/officeDocument/2006/relationships/vmlDrawing" Target="../drawings/vmlDrawing71.vml"/><Relationship Id="rId2" Type="http://schemas.openxmlformats.org/officeDocument/2006/relationships/drawing" Target="../drawings/drawing113.xml"/><Relationship Id="rId1" Type="http://schemas.openxmlformats.org/officeDocument/2006/relationships/printerSettings" Target="../printerSettings/printerSettings120.bin"/><Relationship Id="rId5" Type="http://schemas.openxmlformats.org/officeDocument/2006/relationships/image" Target="../media/image73.emf"/><Relationship Id="rId4" Type="http://schemas.openxmlformats.org/officeDocument/2006/relationships/package" Target="../embeddings/Microsoft_Word_Document72.docx"/></Relationships>
</file>

<file path=xl/worksheets/_rels/sheet121.xml.rels><?xml version="1.0" encoding="UTF-8" standalone="yes"?>
<Relationships xmlns="http://schemas.openxmlformats.org/package/2006/relationships"><Relationship Id="rId3" Type="http://schemas.openxmlformats.org/officeDocument/2006/relationships/vmlDrawing" Target="../drawings/vmlDrawing72.vml"/><Relationship Id="rId2" Type="http://schemas.openxmlformats.org/officeDocument/2006/relationships/drawing" Target="../drawings/drawing114.xml"/><Relationship Id="rId1" Type="http://schemas.openxmlformats.org/officeDocument/2006/relationships/printerSettings" Target="../printerSettings/printerSettings121.bin"/><Relationship Id="rId5" Type="http://schemas.openxmlformats.org/officeDocument/2006/relationships/image" Target="../media/image74.emf"/><Relationship Id="rId4" Type="http://schemas.openxmlformats.org/officeDocument/2006/relationships/package" Target="../embeddings/Microsoft_Word_Document73.docx"/></Relationships>
</file>

<file path=xl/worksheets/_rels/sheet122.xml.rels><?xml version="1.0" encoding="UTF-8" standalone="yes"?>
<Relationships xmlns="http://schemas.openxmlformats.org/package/2006/relationships"><Relationship Id="rId2" Type="http://schemas.openxmlformats.org/officeDocument/2006/relationships/drawing" Target="../drawings/drawing115.xml"/><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3" Type="http://schemas.openxmlformats.org/officeDocument/2006/relationships/vmlDrawing" Target="../drawings/vmlDrawing73.vml"/><Relationship Id="rId2" Type="http://schemas.openxmlformats.org/officeDocument/2006/relationships/drawing" Target="../drawings/drawing116.xml"/><Relationship Id="rId1" Type="http://schemas.openxmlformats.org/officeDocument/2006/relationships/printerSettings" Target="../printerSettings/printerSettings123.bin"/><Relationship Id="rId5" Type="http://schemas.openxmlformats.org/officeDocument/2006/relationships/image" Target="../media/image75.emf"/><Relationship Id="rId4" Type="http://schemas.openxmlformats.org/officeDocument/2006/relationships/package" Target="../embeddings/Microsoft_Word_Document74.docx"/></Relationships>
</file>

<file path=xl/worksheets/_rels/sheet124.xml.rels><?xml version="1.0" encoding="UTF-8" standalone="yes"?>
<Relationships xmlns="http://schemas.openxmlformats.org/package/2006/relationships"><Relationship Id="rId3" Type="http://schemas.openxmlformats.org/officeDocument/2006/relationships/vmlDrawing" Target="../drawings/vmlDrawing74.vml"/><Relationship Id="rId2" Type="http://schemas.openxmlformats.org/officeDocument/2006/relationships/drawing" Target="../drawings/drawing117.xml"/><Relationship Id="rId1" Type="http://schemas.openxmlformats.org/officeDocument/2006/relationships/printerSettings" Target="../printerSettings/printerSettings124.bin"/><Relationship Id="rId5" Type="http://schemas.openxmlformats.org/officeDocument/2006/relationships/image" Target="../media/image76.emf"/><Relationship Id="rId4" Type="http://schemas.openxmlformats.org/officeDocument/2006/relationships/package" Target="../embeddings/Microsoft_Word_Document75.docx"/></Relationships>
</file>

<file path=xl/worksheets/_rels/sheet125.xml.rels><?xml version="1.0" encoding="UTF-8" standalone="yes"?>
<Relationships xmlns="http://schemas.openxmlformats.org/package/2006/relationships"><Relationship Id="rId3" Type="http://schemas.openxmlformats.org/officeDocument/2006/relationships/vmlDrawing" Target="../drawings/vmlDrawing75.vml"/><Relationship Id="rId2" Type="http://schemas.openxmlformats.org/officeDocument/2006/relationships/drawing" Target="../drawings/drawing118.xml"/><Relationship Id="rId1" Type="http://schemas.openxmlformats.org/officeDocument/2006/relationships/printerSettings" Target="../printerSettings/printerSettings125.bin"/><Relationship Id="rId5" Type="http://schemas.openxmlformats.org/officeDocument/2006/relationships/image" Target="../media/image77.emf"/><Relationship Id="rId4" Type="http://schemas.openxmlformats.org/officeDocument/2006/relationships/package" Target="../embeddings/Microsoft_Word_Document76.docx"/></Relationships>
</file>

<file path=xl/worksheets/_rels/sheet126.xml.rels><?xml version="1.0" encoding="UTF-8" standalone="yes"?>
<Relationships xmlns="http://schemas.openxmlformats.org/package/2006/relationships"><Relationship Id="rId3" Type="http://schemas.openxmlformats.org/officeDocument/2006/relationships/vmlDrawing" Target="../drawings/vmlDrawing76.vml"/><Relationship Id="rId2" Type="http://schemas.openxmlformats.org/officeDocument/2006/relationships/drawing" Target="../drawings/drawing119.xml"/><Relationship Id="rId1" Type="http://schemas.openxmlformats.org/officeDocument/2006/relationships/printerSettings" Target="../printerSettings/printerSettings126.bin"/><Relationship Id="rId5" Type="http://schemas.openxmlformats.org/officeDocument/2006/relationships/image" Target="../media/image78.emf"/><Relationship Id="rId4" Type="http://schemas.openxmlformats.org/officeDocument/2006/relationships/package" Target="../embeddings/Microsoft_Word_Document77.docx"/></Relationships>
</file>

<file path=xl/worksheets/_rels/sheet127.xml.rels><?xml version="1.0" encoding="UTF-8" standalone="yes"?>
<Relationships xmlns="http://schemas.openxmlformats.org/package/2006/relationships"><Relationship Id="rId3" Type="http://schemas.openxmlformats.org/officeDocument/2006/relationships/vmlDrawing" Target="../drawings/vmlDrawing77.vml"/><Relationship Id="rId2" Type="http://schemas.openxmlformats.org/officeDocument/2006/relationships/drawing" Target="../drawings/drawing120.xml"/><Relationship Id="rId1" Type="http://schemas.openxmlformats.org/officeDocument/2006/relationships/printerSettings" Target="../printerSettings/printerSettings127.bin"/><Relationship Id="rId5" Type="http://schemas.openxmlformats.org/officeDocument/2006/relationships/image" Target="../media/image79.emf"/><Relationship Id="rId4" Type="http://schemas.openxmlformats.org/officeDocument/2006/relationships/package" Target="../embeddings/Microsoft_Word_Document78.docx"/></Relationships>
</file>

<file path=xl/worksheets/_rels/sheet128.xml.rels><?xml version="1.0" encoding="UTF-8" standalone="yes"?>
<Relationships xmlns="http://schemas.openxmlformats.org/package/2006/relationships"><Relationship Id="rId2" Type="http://schemas.openxmlformats.org/officeDocument/2006/relationships/drawing" Target="../drawings/drawing121.xml"/><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3" Type="http://schemas.openxmlformats.org/officeDocument/2006/relationships/vmlDrawing" Target="../drawings/vmlDrawing78.vml"/><Relationship Id="rId2" Type="http://schemas.openxmlformats.org/officeDocument/2006/relationships/drawing" Target="../drawings/drawing122.xml"/><Relationship Id="rId1" Type="http://schemas.openxmlformats.org/officeDocument/2006/relationships/printerSettings" Target="../printerSettings/printerSettings129.bin"/><Relationship Id="rId5" Type="http://schemas.openxmlformats.org/officeDocument/2006/relationships/image" Target="../media/image80.emf"/><Relationship Id="rId4" Type="http://schemas.openxmlformats.org/officeDocument/2006/relationships/package" Target="../embeddings/Microsoft_Word_Document79.docx"/></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image" Target="../media/image7.emf"/><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package" Target="../embeddings/Microsoft_Word_Document6.docx"/><Relationship Id="rId5" Type="http://schemas.openxmlformats.org/officeDocument/2006/relationships/image" Target="../media/image6.emf"/><Relationship Id="rId4" Type="http://schemas.openxmlformats.org/officeDocument/2006/relationships/package" Target="../embeddings/Microsoft_Word_Document5.docx"/></Relationships>
</file>

<file path=xl/worksheets/_rels/sheet130.xml.rels><?xml version="1.0" encoding="UTF-8" standalone="yes"?>
<Relationships xmlns="http://schemas.openxmlformats.org/package/2006/relationships"><Relationship Id="rId3" Type="http://schemas.openxmlformats.org/officeDocument/2006/relationships/vmlDrawing" Target="../drawings/vmlDrawing79.vml"/><Relationship Id="rId2" Type="http://schemas.openxmlformats.org/officeDocument/2006/relationships/drawing" Target="../drawings/drawing123.xml"/><Relationship Id="rId1" Type="http://schemas.openxmlformats.org/officeDocument/2006/relationships/printerSettings" Target="../printerSettings/printerSettings130.bin"/><Relationship Id="rId5" Type="http://schemas.openxmlformats.org/officeDocument/2006/relationships/image" Target="../media/image81.emf"/><Relationship Id="rId4" Type="http://schemas.openxmlformats.org/officeDocument/2006/relationships/package" Target="../embeddings/Microsoft_Word_Document80.docx"/></Relationships>
</file>

<file path=xl/worksheets/_rels/sheet131.xml.rels><?xml version="1.0" encoding="UTF-8" standalone="yes"?>
<Relationships xmlns="http://schemas.openxmlformats.org/package/2006/relationships"><Relationship Id="rId3" Type="http://schemas.openxmlformats.org/officeDocument/2006/relationships/vmlDrawing" Target="../drawings/vmlDrawing80.vml"/><Relationship Id="rId2" Type="http://schemas.openxmlformats.org/officeDocument/2006/relationships/drawing" Target="../drawings/drawing124.xml"/><Relationship Id="rId1" Type="http://schemas.openxmlformats.org/officeDocument/2006/relationships/printerSettings" Target="../printerSettings/printerSettings131.bin"/><Relationship Id="rId5" Type="http://schemas.openxmlformats.org/officeDocument/2006/relationships/image" Target="../media/image82.emf"/><Relationship Id="rId4" Type="http://schemas.openxmlformats.org/officeDocument/2006/relationships/package" Target="../embeddings/Microsoft_Word_Document81.docx"/></Relationships>
</file>

<file path=xl/worksheets/_rels/sheet132.xml.rels><?xml version="1.0" encoding="UTF-8" standalone="yes"?>
<Relationships xmlns="http://schemas.openxmlformats.org/package/2006/relationships"><Relationship Id="rId3" Type="http://schemas.openxmlformats.org/officeDocument/2006/relationships/vmlDrawing" Target="../drawings/vmlDrawing81.vml"/><Relationship Id="rId2" Type="http://schemas.openxmlformats.org/officeDocument/2006/relationships/drawing" Target="../drawings/drawing125.xml"/><Relationship Id="rId1" Type="http://schemas.openxmlformats.org/officeDocument/2006/relationships/printerSettings" Target="../printerSettings/printerSettings132.bin"/><Relationship Id="rId5" Type="http://schemas.openxmlformats.org/officeDocument/2006/relationships/image" Target="../media/image83.emf"/><Relationship Id="rId4" Type="http://schemas.openxmlformats.org/officeDocument/2006/relationships/package" Target="../embeddings/Microsoft_Word_Document82.docx"/></Relationships>
</file>

<file path=xl/worksheets/_rels/sheet133.xml.rels><?xml version="1.0" encoding="UTF-8" standalone="yes"?>
<Relationships xmlns="http://schemas.openxmlformats.org/package/2006/relationships"><Relationship Id="rId2" Type="http://schemas.openxmlformats.org/officeDocument/2006/relationships/drawing" Target="../drawings/drawing126.xml"/><Relationship Id="rId1" Type="http://schemas.openxmlformats.org/officeDocument/2006/relationships/printerSettings" Target="../printerSettings/printerSettings133.bin"/></Relationships>
</file>

<file path=xl/worksheets/_rels/sheet134.xml.rels><?xml version="1.0" encoding="UTF-8" standalone="yes"?>
<Relationships xmlns="http://schemas.openxmlformats.org/package/2006/relationships"><Relationship Id="rId2" Type="http://schemas.openxmlformats.org/officeDocument/2006/relationships/drawing" Target="../drawings/drawing127.xml"/><Relationship Id="rId1" Type="http://schemas.openxmlformats.org/officeDocument/2006/relationships/printerSettings" Target="../printerSettings/printerSettings134.bin"/></Relationships>
</file>

<file path=xl/worksheets/_rels/sheet135.xml.rels><?xml version="1.0" encoding="UTF-8" standalone="yes"?>
<Relationships xmlns="http://schemas.openxmlformats.org/package/2006/relationships"><Relationship Id="rId2" Type="http://schemas.openxmlformats.org/officeDocument/2006/relationships/drawing" Target="../drawings/drawing128.xml"/><Relationship Id="rId1" Type="http://schemas.openxmlformats.org/officeDocument/2006/relationships/printerSettings" Target="../printerSettings/printerSettings135.bin"/></Relationships>
</file>

<file path=xl/worksheets/_rels/sheet136.xml.rels><?xml version="1.0" encoding="UTF-8" standalone="yes"?>
<Relationships xmlns="http://schemas.openxmlformats.org/package/2006/relationships"><Relationship Id="rId3" Type="http://schemas.openxmlformats.org/officeDocument/2006/relationships/vmlDrawing" Target="../drawings/vmlDrawing82.vml"/><Relationship Id="rId2" Type="http://schemas.openxmlformats.org/officeDocument/2006/relationships/drawing" Target="../drawings/drawing129.xml"/><Relationship Id="rId1" Type="http://schemas.openxmlformats.org/officeDocument/2006/relationships/printerSettings" Target="../printerSettings/printerSettings136.bin"/><Relationship Id="rId5" Type="http://schemas.openxmlformats.org/officeDocument/2006/relationships/image" Target="../media/image85.emf"/><Relationship Id="rId4" Type="http://schemas.openxmlformats.org/officeDocument/2006/relationships/package" Target="../embeddings/Microsoft_Word_Document83.docx"/></Relationships>
</file>

<file path=xl/worksheets/_rels/sheet137.xml.rels><?xml version="1.0" encoding="UTF-8" standalone="yes"?>
<Relationships xmlns="http://schemas.openxmlformats.org/package/2006/relationships"><Relationship Id="rId3" Type="http://schemas.openxmlformats.org/officeDocument/2006/relationships/vmlDrawing" Target="../drawings/vmlDrawing83.vml"/><Relationship Id="rId2" Type="http://schemas.openxmlformats.org/officeDocument/2006/relationships/drawing" Target="../drawings/drawing130.xml"/><Relationship Id="rId1" Type="http://schemas.openxmlformats.org/officeDocument/2006/relationships/printerSettings" Target="../printerSettings/printerSettings137.bin"/><Relationship Id="rId5" Type="http://schemas.openxmlformats.org/officeDocument/2006/relationships/image" Target="../media/image86.emf"/><Relationship Id="rId4" Type="http://schemas.openxmlformats.org/officeDocument/2006/relationships/package" Target="../embeddings/Microsoft_Word_Document84.docx"/></Relationships>
</file>

<file path=xl/worksheets/_rels/sheet138.xml.rels><?xml version="1.0" encoding="UTF-8" standalone="yes"?>
<Relationships xmlns="http://schemas.openxmlformats.org/package/2006/relationships"><Relationship Id="rId3" Type="http://schemas.openxmlformats.org/officeDocument/2006/relationships/vmlDrawing" Target="../drawings/vmlDrawing84.vml"/><Relationship Id="rId2" Type="http://schemas.openxmlformats.org/officeDocument/2006/relationships/drawing" Target="../drawings/drawing131.xml"/><Relationship Id="rId1" Type="http://schemas.openxmlformats.org/officeDocument/2006/relationships/printerSettings" Target="../printerSettings/printerSettings138.bin"/><Relationship Id="rId5" Type="http://schemas.openxmlformats.org/officeDocument/2006/relationships/image" Target="../media/image87.emf"/><Relationship Id="rId4" Type="http://schemas.openxmlformats.org/officeDocument/2006/relationships/package" Target="../embeddings/Microsoft_Word_Document85.docx"/></Relationships>
</file>

<file path=xl/worksheets/_rels/sheet139.xml.rels><?xml version="1.0" encoding="UTF-8" standalone="yes"?>
<Relationships xmlns="http://schemas.openxmlformats.org/package/2006/relationships"><Relationship Id="rId2" Type="http://schemas.openxmlformats.org/officeDocument/2006/relationships/drawing" Target="../drawings/drawing132.xml"/><Relationship Id="rId1" Type="http://schemas.openxmlformats.org/officeDocument/2006/relationships/printerSettings" Target="../printerSettings/printerSettings139.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4.xml"/><Relationship Id="rId1" Type="http://schemas.openxmlformats.org/officeDocument/2006/relationships/printerSettings" Target="../printerSettings/printerSettings14.bin"/><Relationship Id="rId5" Type="http://schemas.openxmlformats.org/officeDocument/2006/relationships/image" Target="../media/image8.emf"/><Relationship Id="rId4" Type="http://schemas.openxmlformats.org/officeDocument/2006/relationships/package" Target="../embeddings/Microsoft_Word_Document7.docx"/></Relationships>
</file>

<file path=xl/worksheets/_rels/sheet140.xml.rels><?xml version="1.0" encoding="UTF-8" standalone="yes"?>
<Relationships xmlns="http://schemas.openxmlformats.org/package/2006/relationships"><Relationship Id="rId2" Type="http://schemas.openxmlformats.org/officeDocument/2006/relationships/drawing" Target="../drawings/drawing133.xml"/><Relationship Id="rId1" Type="http://schemas.openxmlformats.org/officeDocument/2006/relationships/printerSettings" Target="../printerSettings/printerSettings140.bin"/></Relationships>
</file>

<file path=xl/worksheets/_rels/sheet141.xml.rels><?xml version="1.0" encoding="UTF-8" standalone="yes"?>
<Relationships xmlns="http://schemas.openxmlformats.org/package/2006/relationships"><Relationship Id="rId3" Type="http://schemas.openxmlformats.org/officeDocument/2006/relationships/vmlDrawing" Target="../drawings/vmlDrawing85.vml"/><Relationship Id="rId2" Type="http://schemas.openxmlformats.org/officeDocument/2006/relationships/drawing" Target="../drawings/drawing134.xml"/><Relationship Id="rId1" Type="http://schemas.openxmlformats.org/officeDocument/2006/relationships/printerSettings" Target="../printerSettings/printerSettings141.bin"/><Relationship Id="rId5" Type="http://schemas.openxmlformats.org/officeDocument/2006/relationships/image" Target="../media/image88.emf"/><Relationship Id="rId4" Type="http://schemas.openxmlformats.org/officeDocument/2006/relationships/package" Target="../embeddings/Microsoft_Word_Document86.docx"/></Relationships>
</file>

<file path=xl/worksheets/_rels/sheet142.xml.rels><?xml version="1.0" encoding="UTF-8" standalone="yes"?>
<Relationships xmlns="http://schemas.openxmlformats.org/package/2006/relationships"><Relationship Id="rId3" Type="http://schemas.openxmlformats.org/officeDocument/2006/relationships/vmlDrawing" Target="../drawings/vmlDrawing86.vml"/><Relationship Id="rId2" Type="http://schemas.openxmlformats.org/officeDocument/2006/relationships/drawing" Target="../drawings/drawing135.xml"/><Relationship Id="rId1" Type="http://schemas.openxmlformats.org/officeDocument/2006/relationships/printerSettings" Target="../printerSettings/printerSettings142.bin"/><Relationship Id="rId5" Type="http://schemas.openxmlformats.org/officeDocument/2006/relationships/image" Target="../media/image89.emf"/><Relationship Id="rId4" Type="http://schemas.openxmlformats.org/officeDocument/2006/relationships/package" Target="../embeddings/Microsoft_Word_Document87.docx"/></Relationships>
</file>

<file path=xl/worksheets/_rels/sheet143.xml.rels><?xml version="1.0" encoding="UTF-8" standalone="yes"?>
<Relationships xmlns="http://schemas.openxmlformats.org/package/2006/relationships"><Relationship Id="rId3" Type="http://schemas.openxmlformats.org/officeDocument/2006/relationships/vmlDrawing" Target="../drawings/vmlDrawing87.vml"/><Relationship Id="rId2" Type="http://schemas.openxmlformats.org/officeDocument/2006/relationships/drawing" Target="../drawings/drawing136.xml"/><Relationship Id="rId1" Type="http://schemas.openxmlformats.org/officeDocument/2006/relationships/printerSettings" Target="../printerSettings/printerSettings143.bin"/><Relationship Id="rId5" Type="http://schemas.openxmlformats.org/officeDocument/2006/relationships/image" Target="../media/image90.emf"/><Relationship Id="rId4" Type="http://schemas.openxmlformats.org/officeDocument/2006/relationships/package" Target="../embeddings/Microsoft_Word_Document88.docx"/></Relationships>
</file>

<file path=xl/worksheets/_rels/sheet144.xml.rels><?xml version="1.0" encoding="UTF-8" standalone="yes"?>
<Relationships xmlns="http://schemas.openxmlformats.org/package/2006/relationships"><Relationship Id="rId3" Type="http://schemas.openxmlformats.org/officeDocument/2006/relationships/vmlDrawing" Target="../drawings/vmlDrawing88.vml"/><Relationship Id="rId2" Type="http://schemas.openxmlformats.org/officeDocument/2006/relationships/drawing" Target="../drawings/drawing137.xml"/><Relationship Id="rId1" Type="http://schemas.openxmlformats.org/officeDocument/2006/relationships/printerSettings" Target="../printerSettings/printerSettings144.bin"/><Relationship Id="rId5" Type="http://schemas.openxmlformats.org/officeDocument/2006/relationships/image" Target="../media/image91.emf"/><Relationship Id="rId4" Type="http://schemas.openxmlformats.org/officeDocument/2006/relationships/package" Target="../embeddings/Microsoft_Word_Document89.docx"/></Relationships>
</file>

<file path=xl/worksheets/_rels/sheet145.xml.rels><?xml version="1.0" encoding="UTF-8" standalone="yes"?>
<Relationships xmlns="http://schemas.openxmlformats.org/package/2006/relationships"><Relationship Id="rId2" Type="http://schemas.openxmlformats.org/officeDocument/2006/relationships/drawing" Target="../drawings/drawing138.xml"/><Relationship Id="rId1" Type="http://schemas.openxmlformats.org/officeDocument/2006/relationships/printerSettings" Target="../printerSettings/printerSettings145.bin"/></Relationships>
</file>

<file path=xl/worksheets/_rels/sheet146.xml.rels><?xml version="1.0" encoding="UTF-8" standalone="yes"?>
<Relationships xmlns="http://schemas.openxmlformats.org/package/2006/relationships"><Relationship Id="rId2" Type="http://schemas.openxmlformats.org/officeDocument/2006/relationships/drawing" Target="../drawings/drawing139.xml"/><Relationship Id="rId1" Type="http://schemas.openxmlformats.org/officeDocument/2006/relationships/printerSettings" Target="../printerSettings/printerSettings146.bin"/></Relationships>
</file>

<file path=xl/worksheets/_rels/sheet147.xml.rels><?xml version="1.0" encoding="UTF-8" standalone="yes"?>
<Relationships xmlns="http://schemas.openxmlformats.org/package/2006/relationships"><Relationship Id="rId3" Type="http://schemas.openxmlformats.org/officeDocument/2006/relationships/vmlDrawing" Target="../drawings/vmlDrawing89.vml"/><Relationship Id="rId2" Type="http://schemas.openxmlformats.org/officeDocument/2006/relationships/drawing" Target="../drawings/drawing140.xml"/><Relationship Id="rId1" Type="http://schemas.openxmlformats.org/officeDocument/2006/relationships/printerSettings" Target="../printerSettings/printerSettings147.bin"/><Relationship Id="rId5" Type="http://schemas.openxmlformats.org/officeDocument/2006/relationships/image" Target="../media/image92.emf"/><Relationship Id="rId4" Type="http://schemas.openxmlformats.org/officeDocument/2006/relationships/package" Target="../embeddings/Microsoft_Word_Document90.docx"/></Relationships>
</file>

<file path=xl/worksheets/_rels/sheet148.xml.rels><?xml version="1.0" encoding="UTF-8" standalone="yes"?>
<Relationships xmlns="http://schemas.openxmlformats.org/package/2006/relationships"><Relationship Id="rId2" Type="http://schemas.openxmlformats.org/officeDocument/2006/relationships/drawing" Target="../drawings/drawing141.xml"/><Relationship Id="rId1" Type="http://schemas.openxmlformats.org/officeDocument/2006/relationships/printerSettings" Target="../printerSettings/printerSettings148.bin"/></Relationships>
</file>

<file path=xl/worksheets/_rels/sheet149.xml.rels><?xml version="1.0" encoding="UTF-8" standalone="yes"?>
<Relationships xmlns="http://schemas.openxmlformats.org/package/2006/relationships"><Relationship Id="rId2" Type="http://schemas.openxmlformats.org/officeDocument/2006/relationships/drawing" Target="../drawings/drawing142.xml"/><Relationship Id="rId1" Type="http://schemas.openxmlformats.org/officeDocument/2006/relationships/printerSettings" Target="../printerSettings/printerSettings149.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5.xml"/><Relationship Id="rId1" Type="http://schemas.openxmlformats.org/officeDocument/2006/relationships/printerSettings" Target="../printerSettings/printerSettings15.bin"/><Relationship Id="rId5" Type="http://schemas.openxmlformats.org/officeDocument/2006/relationships/image" Target="../media/image9.emf"/><Relationship Id="rId4" Type="http://schemas.openxmlformats.org/officeDocument/2006/relationships/package" Target="../embeddings/Microsoft_Word_Document8.docx"/></Relationships>
</file>

<file path=xl/worksheets/_rels/sheet150.xml.rels><?xml version="1.0" encoding="UTF-8" standalone="yes"?>
<Relationships xmlns="http://schemas.openxmlformats.org/package/2006/relationships"><Relationship Id="rId2" Type="http://schemas.openxmlformats.org/officeDocument/2006/relationships/drawing" Target="../drawings/drawing143.xml"/><Relationship Id="rId1" Type="http://schemas.openxmlformats.org/officeDocument/2006/relationships/printerSettings" Target="../printerSettings/printerSettings150.bin"/></Relationships>
</file>

<file path=xl/worksheets/_rels/sheet151.xml.rels><?xml version="1.0" encoding="UTF-8" standalone="yes"?>
<Relationships xmlns="http://schemas.openxmlformats.org/package/2006/relationships"><Relationship Id="rId2" Type="http://schemas.openxmlformats.org/officeDocument/2006/relationships/drawing" Target="../drawings/drawing144.xml"/><Relationship Id="rId1" Type="http://schemas.openxmlformats.org/officeDocument/2006/relationships/printerSettings" Target="../printerSettings/printerSettings151.bin"/></Relationships>
</file>

<file path=xl/worksheets/_rels/sheet152.xml.rels><?xml version="1.0" encoding="UTF-8" standalone="yes"?>
<Relationships xmlns="http://schemas.openxmlformats.org/package/2006/relationships"><Relationship Id="rId2" Type="http://schemas.openxmlformats.org/officeDocument/2006/relationships/drawing" Target="../drawings/drawing145.xml"/><Relationship Id="rId1" Type="http://schemas.openxmlformats.org/officeDocument/2006/relationships/printerSettings" Target="../printerSettings/printerSettings152.bin"/></Relationships>
</file>

<file path=xl/worksheets/_rels/sheet153.xml.rels><?xml version="1.0" encoding="UTF-8" standalone="yes"?>
<Relationships xmlns="http://schemas.openxmlformats.org/package/2006/relationships"><Relationship Id="rId3" Type="http://schemas.openxmlformats.org/officeDocument/2006/relationships/vmlDrawing" Target="../drawings/vmlDrawing90.vml"/><Relationship Id="rId2" Type="http://schemas.openxmlformats.org/officeDocument/2006/relationships/drawing" Target="../drawings/drawing146.xml"/><Relationship Id="rId1" Type="http://schemas.openxmlformats.org/officeDocument/2006/relationships/printerSettings" Target="../printerSettings/printerSettings153.bin"/><Relationship Id="rId5" Type="http://schemas.openxmlformats.org/officeDocument/2006/relationships/image" Target="../media/image93.emf"/><Relationship Id="rId4" Type="http://schemas.openxmlformats.org/officeDocument/2006/relationships/package" Target="../embeddings/Microsoft_Word_Document91.docx"/></Relationships>
</file>

<file path=xl/worksheets/_rels/sheet154.xml.rels><?xml version="1.0" encoding="UTF-8" standalone="yes"?>
<Relationships xmlns="http://schemas.openxmlformats.org/package/2006/relationships"><Relationship Id="rId2" Type="http://schemas.openxmlformats.org/officeDocument/2006/relationships/drawing" Target="../drawings/drawing147.xml"/><Relationship Id="rId1" Type="http://schemas.openxmlformats.org/officeDocument/2006/relationships/printerSettings" Target="../printerSettings/printerSettings154.bin"/></Relationships>
</file>

<file path=xl/worksheets/_rels/sheet155.xml.rels><?xml version="1.0" encoding="UTF-8" standalone="yes"?>
<Relationships xmlns="http://schemas.openxmlformats.org/package/2006/relationships"><Relationship Id="rId2" Type="http://schemas.openxmlformats.org/officeDocument/2006/relationships/drawing" Target="../drawings/drawing148.xml"/><Relationship Id="rId1" Type="http://schemas.openxmlformats.org/officeDocument/2006/relationships/printerSettings" Target="../printerSettings/printerSettings155.bin"/></Relationships>
</file>

<file path=xl/worksheets/_rels/sheet156.xml.rels><?xml version="1.0" encoding="UTF-8" standalone="yes"?>
<Relationships xmlns="http://schemas.openxmlformats.org/package/2006/relationships"><Relationship Id="rId2" Type="http://schemas.openxmlformats.org/officeDocument/2006/relationships/drawing" Target="../drawings/drawing149.xml"/><Relationship Id="rId1" Type="http://schemas.openxmlformats.org/officeDocument/2006/relationships/printerSettings" Target="../printerSettings/printerSettings156.bin"/></Relationships>
</file>

<file path=xl/worksheets/_rels/sheet157.xml.rels><?xml version="1.0" encoding="UTF-8" standalone="yes"?>
<Relationships xmlns="http://schemas.openxmlformats.org/package/2006/relationships"><Relationship Id="rId2" Type="http://schemas.openxmlformats.org/officeDocument/2006/relationships/drawing" Target="../drawings/drawing150.xml"/><Relationship Id="rId1" Type="http://schemas.openxmlformats.org/officeDocument/2006/relationships/printerSettings" Target="../printerSettings/printerSettings157.bin"/></Relationships>
</file>

<file path=xl/worksheets/_rels/sheet158.xml.rels><?xml version="1.0" encoding="UTF-8" standalone="yes"?>
<Relationships xmlns="http://schemas.openxmlformats.org/package/2006/relationships"><Relationship Id="rId2" Type="http://schemas.openxmlformats.org/officeDocument/2006/relationships/drawing" Target="../drawings/drawing151.xml"/><Relationship Id="rId1" Type="http://schemas.openxmlformats.org/officeDocument/2006/relationships/printerSettings" Target="../printerSettings/printerSettings158.bin"/></Relationships>
</file>

<file path=xl/worksheets/_rels/sheet159.xml.rels><?xml version="1.0" encoding="UTF-8" standalone="yes"?>
<Relationships xmlns="http://schemas.openxmlformats.org/package/2006/relationships"><Relationship Id="rId3" Type="http://schemas.openxmlformats.org/officeDocument/2006/relationships/vmlDrawing" Target="../drawings/vmlDrawing91.vml"/><Relationship Id="rId2" Type="http://schemas.openxmlformats.org/officeDocument/2006/relationships/drawing" Target="../drawings/drawing152.xml"/><Relationship Id="rId1" Type="http://schemas.openxmlformats.org/officeDocument/2006/relationships/printerSettings" Target="../printerSettings/printerSettings159.bin"/><Relationship Id="rId5" Type="http://schemas.openxmlformats.org/officeDocument/2006/relationships/image" Target="../media/image94.emf"/><Relationship Id="rId4" Type="http://schemas.openxmlformats.org/officeDocument/2006/relationships/package" Target="../embeddings/Microsoft_Word_Document92.docx"/></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6.xml"/><Relationship Id="rId1" Type="http://schemas.openxmlformats.org/officeDocument/2006/relationships/printerSettings" Target="../printerSettings/printerSettings16.bin"/><Relationship Id="rId5" Type="http://schemas.openxmlformats.org/officeDocument/2006/relationships/image" Target="../media/image10.emf"/><Relationship Id="rId4" Type="http://schemas.openxmlformats.org/officeDocument/2006/relationships/package" Target="../embeddings/Microsoft_Word_Document9.docx"/></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7.xml"/><Relationship Id="rId1" Type="http://schemas.openxmlformats.org/officeDocument/2006/relationships/printerSettings" Target="../printerSettings/printerSettings17.bin"/><Relationship Id="rId5" Type="http://schemas.openxmlformats.org/officeDocument/2006/relationships/image" Target="../media/image11.emf"/><Relationship Id="rId4" Type="http://schemas.openxmlformats.org/officeDocument/2006/relationships/package" Target="../embeddings/Microsoft_Word_Document10.docx"/></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1.vml"/><Relationship Id="rId7" Type="http://schemas.openxmlformats.org/officeDocument/2006/relationships/image" Target="../media/image13.emf"/><Relationship Id="rId2" Type="http://schemas.openxmlformats.org/officeDocument/2006/relationships/drawing" Target="../drawings/drawing19.xml"/><Relationship Id="rId1" Type="http://schemas.openxmlformats.org/officeDocument/2006/relationships/printerSettings" Target="../printerSettings/printerSettings19.bin"/><Relationship Id="rId6" Type="http://schemas.openxmlformats.org/officeDocument/2006/relationships/package" Target="../embeddings/Microsoft_Word_Document12.docx"/><Relationship Id="rId5" Type="http://schemas.openxmlformats.org/officeDocument/2006/relationships/image" Target="../media/image12.emf"/><Relationship Id="rId4" Type="http://schemas.openxmlformats.org/officeDocument/2006/relationships/package" Target="../embeddings/Microsoft_Word_Document11.docx"/></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20.xml"/><Relationship Id="rId1" Type="http://schemas.openxmlformats.org/officeDocument/2006/relationships/printerSettings" Target="../printerSettings/printerSettings20.bin"/><Relationship Id="rId5" Type="http://schemas.openxmlformats.org/officeDocument/2006/relationships/image" Target="../media/image14.emf"/><Relationship Id="rId4" Type="http://schemas.openxmlformats.org/officeDocument/2006/relationships/package" Target="../embeddings/Microsoft_Word_Document13.docx"/></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1.xml"/><Relationship Id="rId1" Type="http://schemas.openxmlformats.org/officeDocument/2006/relationships/printerSettings" Target="../printerSettings/printerSettings21.bin"/><Relationship Id="rId5" Type="http://schemas.openxmlformats.org/officeDocument/2006/relationships/image" Target="../media/image15.emf"/><Relationship Id="rId4" Type="http://schemas.openxmlformats.org/officeDocument/2006/relationships/package" Target="../embeddings/Microsoft_Word_Document14.docx"/></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2.xml"/><Relationship Id="rId1" Type="http://schemas.openxmlformats.org/officeDocument/2006/relationships/printerSettings" Target="../printerSettings/printerSettings22.bin"/><Relationship Id="rId5" Type="http://schemas.openxmlformats.org/officeDocument/2006/relationships/image" Target="../media/image16.emf"/><Relationship Id="rId4" Type="http://schemas.openxmlformats.org/officeDocument/2006/relationships/package" Target="../embeddings/Microsoft_Word_Document15.docx"/></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3.xml"/><Relationship Id="rId1" Type="http://schemas.openxmlformats.org/officeDocument/2006/relationships/printerSettings" Target="../printerSettings/printerSettings23.bin"/><Relationship Id="rId5" Type="http://schemas.openxmlformats.org/officeDocument/2006/relationships/image" Target="../media/image17.emf"/><Relationship Id="rId4" Type="http://schemas.openxmlformats.org/officeDocument/2006/relationships/package" Target="../embeddings/Microsoft_Word_Document16.docx"/></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25.xml"/><Relationship Id="rId1" Type="http://schemas.openxmlformats.org/officeDocument/2006/relationships/printerSettings" Target="../printerSettings/printerSettings25.bin"/><Relationship Id="rId5" Type="http://schemas.openxmlformats.org/officeDocument/2006/relationships/image" Target="../media/image18.emf"/><Relationship Id="rId4" Type="http://schemas.openxmlformats.org/officeDocument/2006/relationships/package" Target="../embeddings/Microsoft_Word_Document17.docx"/></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6.xml"/><Relationship Id="rId1" Type="http://schemas.openxmlformats.org/officeDocument/2006/relationships/printerSettings" Target="../printerSettings/printerSettings26.bin"/><Relationship Id="rId5" Type="http://schemas.openxmlformats.org/officeDocument/2006/relationships/image" Target="../media/image19.emf"/><Relationship Id="rId4" Type="http://schemas.openxmlformats.org/officeDocument/2006/relationships/package" Target="../embeddings/Microsoft_Word_Document18.docx"/></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7.xml"/><Relationship Id="rId1" Type="http://schemas.openxmlformats.org/officeDocument/2006/relationships/printerSettings" Target="../printerSettings/printerSettings27.bin"/><Relationship Id="rId5" Type="http://schemas.openxmlformats.org/officeDocument/2006/relationships/image" Target="../media/image20.emf"/><Relationship Id="rId4" Type="http://schemas.openxmlformats.org/officeDocument/2006/relationships/package" Target="../embeddings/Microsoft_Word_Document19.docx"/></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8.xml"/><Relationship Id="rId1" Type="http://schemas.openxmlformats.org/officeDocument/2006/relationships/printerSettings" Target="../printerSettings/printerSettings28.bin"/><Relationship Id="rId5" Type="http://schemas.openxmlformats.org/officeDocument/2006/relationships/image" Target="../media/image21.emf"/><Relationship Id="rId4" Type="http://schemas.openxmlformats.org/officeDocument/2006/relationships/package" Target="../embeddings/Microsoft_Word_Document20.docx"/></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31.xml"/><Relationship Id="rId1" Type="http://schemas.openxmlformats.org/officeDocument/2006/relationships/printerSettings" Target="../printerSettings/printerSettings31.bin"/><Relationship Id="rId5" Type="http://schemas.openxmlformats.org/officeDocument/2006/relationships/image" Target="../media/image22.emf"/><Relationship Id="rId4" Type="http://schemas.openxmlformats.org/officeDocument/2006/relationships/package" Target="../embeddings/Microsoft_Word_Document21.docx"/></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32.xml"/><Relationship Id="rId1" Type="http://schemas.openxmlformats.org/officeDocument/2006/relationships/printerSettings" Target="../printerSettings/printerSettings32.bin"/><Relationship Id="rId5" Type="http://schemas.openxmlformats.org/officeDocument/2006/relationships/image" Target="../media/image23.emf"/><Relationship Id="rId4" Type="http://schemas.openxmlformats.org/officeDocument/2006/relationships/package" Target="../embeddings/Microsoft_Word_Document22.docx"/></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33.xml"/><Relationship Id="rId1" Type="http://schemas.openxmlformats.org/officeDocument/2006/relationships/printerSettings" Target="../printerSettings/printerSettings33.bin"/><Relationship Id="rId5" Type="http://schemas.openxmlformats.org/officeDocument/2006/relationships/image" Target="../media/image24.emf"/><Relationship Id="rId4" Type="http://schemas.openxmlformats.org/officeDocument/2006/relationships/package" Target="../embeddings/Microsoft_Word_Document23.docx"/></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34.xml"/><Relationship Id="rId1" Type="http://schemas.openxmlformats.org/officeDocument/2006/relationships/printerSettings" Target="../printerSettings/printerSettings34.bin"/><Relationship Id="rId5" Type="http://schemas.openxmlformats.org/officeDocument/2006/relationships/image" Target="../media/image25.emf"/><Relationship Id="rId4" Type="http://schemas.openxmlformats.org/officeDocument/2006/relationships/package" Target="../embeddings/Microsoft_Word_Document24.docx"/></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36.xml"/><Relationship Id="rId1" Type="http://schemas.openxmlformats.org/officeDocument/2006/relationships/printerSettings" Target="../printerSettings/printerSettings37.bin"/><Relationship Id="rId5" Type="http://schemas.openxmlformats.org/officeDocument/2006/relationships/image" Target="../media/image26.emf"/><Relationship Id="rId4" Type="http://schemas.openxmlformats.org/officeDocument/2006/relationships/package" Target="../embeddings/Microsoft_Word_Document25.docx"/></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37.xml"/><Relationship Id="rId1" Type="http://schemas.openxmlformats.org/officeDocument/2006/relationships/printerSettings" Target="../printerSettings/printerSettings38.bin"/><Relationship Id="rId5" Type="http://schemas.openxmlformats.org/officeDocument/2006/relationships/image" Target="../media/image27.emf"/><Relationship Id="rId4" Type="http://schemas.openxmlformats.org/officeDocument/2006/relationships/package" Target="../embeddings/Microsoft_Word_Document26.docx"/></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38.xml"/><Relationship Id="rId1" Type="http://schemas.openxmlformats.org/officeDocument/2006/relationships/printerSettings" Target="../printerSettings/printerSettings39.bin"/><Relationship Id="rId5" Type="http://schemas.openxmlformats.org/officeDocument/2006/relationships/image" Target="../media/image28.emf"/><Relationship Id="rId4" Type="http://schemas.openxmlformats.org/officeDocument/2006/relationships/package" Target="../embeddings/Microsoft_Word_Document27.docx"/></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39.xml"/><Relationship Id="rId1" Type="http://schemas.openxmlformats.org/officeDocument/2006/relationships/printerSettings" Target="../printerSettings/printerSettings40.bin"/><Relationship Id="rId5" Type="http://schemas.openxmlformats.org/officeDocument/2006/relationships/image" Target="../media/image29.emf"/><Relationship Id="rId4" Type="http://schemas.openxmlformats.org/officeDocument/2006/relationships/package" Target="../embeddings/Microsoft_Word_Document28.docx"/></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42.xml"/><Relationship Id="rId1" Type="http://schemas.openxmlformats.org/officeDocument/2006/relationships/printerSettings" Target="../printerSettings/printerSettings43.bin"/><Relationship Id="rId5" Type="http://schemas.openxmlformats.org/officeDocument/2006/relationships/image" Target="../media/image30.emf"/><Relationship Id="rId4" Type="http://schemas.openxmlformats.org/officeDocument/2006/relationships/package" Target="../embeddings/Microsoft_Word_Document29.docx"/></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43.xml"/><Relationship Id="rId1" Type="http://schemas.openxmlformats.org/officeDocument/2006/relationships/printerSettings" Target="../printerSettings/printerSettings44.bin"/><Relationship Id="rId5" Type="http://schemas.openxmlformats.org/officeDocument/2006/relationships/image" Target="../media/image31.emf"/><Relationship Id="rId4" Type="http://schemas.openxmlformats.org/officeDocument/2006/relationships/package" Target="../embeddings/Microsoft_Word_Document30.docx"/></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44.xml"/><Relationship Id="rId1" Type="http://schemas.openxmlformats.org/officeDocument/2006/relationships/printerSettings" Target="../printerSettings/printerSettings45.bin"/><Relationship Id="rId5" Type="http://schemas.openxmlformats.org/officeDocument/2006/relationships/image" Target="../media/image32.emf"/><Relationship Id="rId4" Type="http://schemas.openxmlformats.org/officeDocument/2006/relationships/package" Target="../embeddings/Microsoft_Word_Document31.docx"/></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48.xml"/><Relationship Id="rId1" Type="http://schemas.openxmlformats.org/officeDocument/2006/relationships/printerSettings" Target="../printerSettings/printerSettings49.bin"/><Relationship Id="rId5" Type="http://schemas.openxmlformats.org/officeDocument/2006/relationships/image" Target="../media/image33.emf"/><Relationship Id="rId4" Type="http://schemas.openxmlformats.org/officeDocument/2006/relationships/package" Target="../embeddings/Microsoft_Word_Document32.docx"/></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51.xml"/><Relationship Id="rId1" Type="http://schemas.openxmlformats.org/officeDocument/2006/relationships/printerSettings" Target="../printerSettings/printerSettings52.bin"/><Relationship Id="rId5" Type="http://schemas.openxmlformats.org/officeDocument/2006/relationships/image" Target="../media/image34.emf"/><Relationship Id="rId4" Type="http://schemas.openxmlformats.org/officeDocument/2006/relationships/package" Target="../embeddings/Microsoft_Word_Document33.docx"/></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54.xml"/><Relationship Id="rId1" Type="http://schemas.openxmlformats.org/officeDocument/2006/relationships/printerSettings" Target="../printerSettings/printerSettings55.bin"/><Relationship Id="rId5" Type="http://schemas.openxmlformats.org/officeDocument/2006/relationships/image" Target="../media/image35.emf"/><Relationship Id="rId4" Type="http://schemas.openxmlformats.org/officeDocument/2006/relationships/package" Target="../embeddings/Microsoft_Word_Document34.docx"/></Relationships>
</file>

<file path=xl/worksheets/_rels/sheet56.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55.xml"/><Relationship Id="rId1" Type="http://schemas.openxmlformats.org/officeDocument/2006/relationships/printerSettings" Target="../printerSettings/printerSettings56.bin"/><Relationship Id="rId5" Type="http://schemas.openxmlformats.org/officeDocument/2006/relationships/image" Target="../media/image36.emf"/><Relationship Id="rId4" Type="http://schemas.openxmlformats.org/officeDocument/2006/relationships/package" Target="../embeddings/Microsoft_Word_Document35.docx"/></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57.xml"/><Relationship Id="rId1" Type="http://schemas.openxmlformats.org/officeDocument/2006/relationships/printerSettings" Target="../printerSettings/printerSettings58.bin"/><Relationship Id="rId5" Type="http://schemas.openxmlformats.org/officeDocument/2006/relationships/image" Target="../media/image37.emf"/><Relationship Id="rId4" Type="http://schemas.openxmlformats.org/officeDocument/2006/relationships/package" Target="../embeddings/Microsoft_Word_Document36.docx"/></Relationships>
</file>

<file path=xl/worksheets/_rels/sheet59.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58.xml"/><Relationship Id="rId1" Type="http://schemas.openxmlformats.org/officeDocument/2006/relationships/printerSettings" Target="../printerSettings/printerSettings59.bin"/><Relationship Id="rId5" Type="http://schemas.openxmlformats.org/officeDocument/2006/relationships/image" Target="../media/image38.emf"/><Relationship Id="rId4" Type="http://schemas.openxmlformats.org/officeDocument/2006/relationships/package" Target="../embeddings/Microsoft_Word_Document37.docx"/></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59.xml"/><Relationship Id="rId1" Type="http://schemas.openxmlformats.org/officeDocument/2006/relationships/printerSettings" Target="../printerSettings/printerSettings60.bin"/><Relationship Id="rId5" Type="http://schemas.openxmlformats.org/officeDocument/2006/relationships/image" Target="../media/image39.emf"/><Relationship Id="rId4" Type="http://schemas.openxmlformats.org/officeDocument/2006/relationships/package" Target="../embeddings/Microsoft_Word_Document38.docx"/></Relationships>
</file>

<file path=xl/worksheets/_rels/sheet61.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60.xml"/><Relationship Id="rId1" Type="http://schemas.openxmlformats.org/officeDocument/2006/relationships/printerSettings" Target="../printerSettings/printerSettings61.bin"/><Relationship Id="rId5" Type="http://schemas.openxmlformats.org/officeDocument/2006/relationships/image" Target="../media/image40.emf"/><Relationship Id="rId4" Type="http://schemas.openxmlformats.org/officeDocument/2006/relationships/package" Target="../embeddings/Microsoft_Word_Document39.docx"/></Relationships>
</file>

<file path=xl/worksheets/_rels/sheet62.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61.xml"/><Relationship Id="rId1" Type="http://schemas.openxmlformats.org/officeDocument/2006/relationships/printerSettings" Target="../printerSettings/printerSettings62.bin"/><Relationship Id="rId5" Type="http://schemas.openxmlformats.org/officeDocument/2006/relationships/image" Target="../media/image41.emf"/><Relationship Id="rId4" Type="http://schemas.openxmlformats.org/officeDocument/2006/relationships/package" Target="../embeddings/Microsoft_Word_Document40.docx"/></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drawing" Target="../drawings/drawing63.xml"/><Relationship Id="rId1" Type="http://schemas.openxmlformats.org/officeDocument/2006/relationships/printerSettings" Target="../printerSettings/printerSettings64.bin"/><Relationship Id="rId5" Type="http://schemas.openxmlformats.org/officeDocument/2006/relationships/image" Target="../media/image42.emf"/><Relationship Id="rId4" Type="http://schemas.openxmlformats.org/officeDocument/2006/relationships/package" Target="../embeddings/Microsoft_Word_Document41.docx"/></Relationships>
</file>

<file path=xl/worksheets/_rels/sheet65.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drawing" Target="../drawings/drawing64.xml"/><Relationship Id="rId1" Type="http://schemas.openxmlformats.org/officeDocument/2006/relationships/printerSettings" Target="../printerSettings/printerSettings65.bin"/><Relationship Id="rId5" Type="http://schemas.openxmlformats.org/officeDocument/2006/relationships/image" Target="../media/image43.emf"/><Relationship Id="rId4" Type="http://schemas.openxmlformats.org/officeDocument/2006/relationships/package" Target="../embeddings/Microsoft_Word_Document42.docx"/></Relationships>
</file>

<file path=xl/worksheets/_rels/sheet66.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drawing" Target="../drawings/drawing65.xml"/><Relationship Id="rId1" Type="http://schemas.openxmlformats.org/officeDocument/2006/relationships/printerSettings" Target="../printerSettings/printerSettings66.bin"/><Relationship Id="rId5" Type="http://schemas.openxmlformats.org/officeDocument/2006/relationships/image" Target="../media/image44.emf"/><Relationship Id="rId4" Type="http://schemas.openxmlformats.org/officeDocument/2006/relationships/package" Target="../embeddings/Microsoft_Word_Document43.docx"/></Relationships>
</file>

<file path=xl/worksheets/_rels/sheet67.xml.rels><?xml version="1.0" encoding="UTF-8" standalone="yes"?>
<Relationships xmlns="http://schemas.openxmlformats.org/package/2006/relationships"><Relationship Id="rId3" Type="http://schemas.openxmlformats.org/officeDocument/2006/relationships/vmlDrawing" Target="../drawings/vmlDrawing43.vml"/><Relationship Id="rId2" Type="http://schemas.openxmlformats.org/officeDocument/2006/relationships/drawing" Target="../drawings/drawing66.xml"/><Relationship Id="rId1" Type="http://schemas.openxmlformats.org/officeDocument/2006/relationships/printerSettings" Target="../printerSettings/printerSettings67.bin"/><Relationship Id="rId5" Type="http://schemas.openxmlformats.org/officeDocument/2006/relationships/image" Target="../media/image45.emf"/><Relationship Id="rId4" Type="http://schemas.openxmlformats.org/officeDocument/2006/relationships/package" Target="../embeddings/Microsoft_Word_Document44.docx"/></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70.xml.rels><?xml version="1.0" encoding="UTF-8" standalone="yes"?>
<Relationships xmlns="http://schemas.openxmlformats.org/package/2006/relationships"><Relationship Id="rId3" Type="http://schemas.openxmlformats.org/officeDocument/2006/relationships/vmlDrawing" Target="../drawings/vmlDrawing44.vml"/><Relationship Id="rId2" Type="http://schemas.openxmlformats.org/officeDocument/2006/relationships/drawing" Target="../drawings/drawing69.xml"/><Relationship Id="rId1" Type="http://schemas.openxmlformats.org/officeDocument/2006/relationships/printerSettings" Target="../printerSettings/printerSettings70.bin"/><Relationship Id="rId5" Type="http://schemas.openxmlformats.org/officeDocument/2006/relationships/image" Target="../media/image46.emf"/><Relationship Id="rId4" Type="http://schemas.openxmlformats.org/officeDocument/2006/relationships/package" Target="../embeddings/Microsoft_Word_Document45.docx"/></Relationships>
</file>

<file path=xl/worksheets/_rels/sheet71.xml.rels><?xml version="1.0" encoding="UTF-8" standalone="yes"?>
<Relationships xmlns="http://schemas.openxmlformats.org/package/2006/relationships"><Relationship Id="rId3" Type="http://schemas.openxmlformats.org/officeDocument/2006/relationships/vmlDrawing" Target="../drawings/vmlDrawing45.vml"/><Relationship Id="rId2" Type="http://schemas.openxmlformats.org/officeDocument/2006/relationships/drawing" Target="../drawings/drawing70.xml"/><Relationship Id="rId1" Type="http://schemas.openxmlformats.org/officeDocument/2006/relationships/printerSettings" Target="../printerSettings/printerSettings71.bin"/><Relationship Id="rId5" Type="http://schemas.openxmlformats.org/officeDocument/2006/relationships/image" Target="../media/image47.emf"/><Relationship Id="rId4" Type="http://schemas.openxmlformats.org/officeDocument/2006/relationships/package" Target="../embeddings/Microsoft_Word_Document46.docx"/></Relationships>
</file>

<file path=xl/worksheets/_rels/sheet72.xml.rels><?xml version="1.0" encoding="UTF-8" standalone="yes"?>
<Relationships xmlns="http://schemas.openxmlformats.org/package/2006/relationships"><Relationship Id="rId3" Type="http://schemas.openxmlformats.org/officeDocument/2006/relationships/vmlDrawing" Target="../drawings/vmlDrawing46.vml"/><Relationship Id="rId2" Type="http://schemas.openxmlformats.org/officeDocument/2006/relationships/drawing" Target="../drawings/drawing71.xml"/><Relationship Id="rId1" Type="http://schemas.openxmlformats.org/officeDocument/2006/relationships/printerSettings" Target="../printerSettings/printerSettings72.bin"/><Relationship Id="rId5" Type="http://schemas.openxmlformats.org/officeDocument/2006/relationships/image" Target="../media/image48.emf"/><Relationship Id="rId4" Type="http://schemas.openxmlformats.org/officeDocument/2006/relationships/package" Target="../embeddings/Microsoft_Word_Document47.docx"/></Relationships>
</file>

<file path=xl/worksheets/_rels/sheet73.xml.rels><?xml version="1.0" encoding="UTF-8" standalone="yes"?>
<Relationships xmlns="http://schemas.openxmlformats.org/package/2006/relationships"><Relationship Id="rId3" Type="http://schemas.openxmlformats.org/officeDocument/2006/relationships/vmlDrawing" Target="../drawings/vmlDrawing47.vml"/><Relationship Id="rId2" Type="http://schemas.openxmlformats.org/officeDocument/2006/relationships/drawing" Target="../drawings/drawing72.xml"/><Relationship Id="rId1" Type="http://schemas.openxmlformats.org/officeDocument/2006/relationships/printerSettings" Target="../printerSettings/printerSettings73.bin"/><Relationship Id="rId5" Type="http://schemas.openxmlformats.org/officeDocument/2006/relationships/image" Target="../media/image49.emf"/><Relationship Id="rId4" Type="http://schemas.openxmlformats.org/officeDocument/2006/relationships/package" Target="../embeddings/Microsoft_Word_Document48.docx"/></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3" Type="http://schemas.openxmlformats.org/officeDocument/2006/relationships/vmlDrawing" Target="../drawings/vmlDrawing48.vml"/><Relationship Id="rId2" Type="http://schemas.openxmlformats.org/officeDocument/2006/relationships/drawing" Target="../drawings/drawing74.xml"/><Relationship Id="rId1" Type="http://schemas.openxmlformats.org/officeDocument/2006/relationships/printerSettings" Target="../printerSettings/printerSettings75.bin"/><Relationship Id="rId5" Type="http://schemas.openxmlformats.org/officeDocument/2006/relationships/image" Target="../media/image50.emf"/><Relationship Id="rId4" Type="http://schemas.openxmlformats.org/officeDocument/2006/relationships/package" Target="../embeddings/Microsoft_Word_Document49.docx"/></Relationships>
</file>

<file path=xl/worksheets/_rels/sheet76.xml.rels><?xml version="1.0" encoding="UTF-8" standalone="yes"?>
<Relationships xmlns="http://schemas.openxmlformats.org/package/2006/relationships"><Relationship Id="rId3" Type="http://schemas.openxmlformats.org/officeDocument/2006/relationships/vmlDrawing" Target="../drawings/vmlDrawing49.vml"/><Relationship Id="rId2" Type="http://schemas.openxmlformats.org/officeDocument/2006/relationships/drawing" Target="../drawings/drawing75.xml"/><Relationship Id="rId1" Type="http://schemas.openxmlformats.org/officeDocument/2006/relationships/printerSettings" Target="../printerSettings/printerSettings76.bin"/><Relationship Id="rId5" Type="http://schemas.openxmlformats.org/officeDocument/2006/relationships/image" Target="../media/image51.emf"/><Relationship Id="rId4" Type="http://schemas.openxmlformats.org/officeDocument/2006/relationships/package" Target="../embeddings/Microsoft_Word_Document50.docx"/></Relationships>
</file>

<file path=xl/worksheets/_rels/sheet77.xml.rels><?xml version="1.0" encoding="UTF-8" standalone="yes"?>
<Relationships xmlns="http://schemas.openxmlformats.org/package/2006/relationships"><Relationship Id="rId3" Type="http://schemas.openxmlformats.org/officeDocument/2006/relationships/vmlDrawing" Target="../drawings/vmlDrawing50.vml"/><Relationship Id="rId2" Type="http://schemas.openxmlformats.org/officeDocument/2006/relationships/drawing" Target="../drawings/drawing76.xml"/><Relationship Id="rId1" Type="http://schemas.openxmlformats.org/officeDocument/2006/relationships/printerSettings" Target="../printerSettings/printerSettings77.bin"/><Relationship Id="rId5" Type="http://schemas.openxmlformats.org/officeDocument/2006/relationships/image" Target="../media/image52.emf"/><Relationship Id="rId4" Type="http://schemas.openxmlformats.org/officeDocument/2006/relationships/package" Target="../embeddings/Microsoft_Word_Document51.docx"/></Relationships>
</file>

<file path=xl/worksheets/_rels/sheet78.xml.rels><?xml version="1.0" encoding="UTF-8" standalone="yes"?>
<Relationships xmlns="http://schemas.openxmlformats.org/package/2006/relationships"><Relationship Id="rId3" Type="http://schemas.openxmlformats.org/officeDocument/2006/relationships/vmlDrawing" Target="../drawings/vmlDrawing51.vml"/><Relationship Id="rId2" Type="http://schemas.openxmlformats.org/officeDocument/2006/relationships/drawing" Target="../drawings/drawing77.xml"/><Relationship Id="rId1" Type="http://schemas.openxmlformats.org/officeDocument/2006/relationships/printerSettings" Target="../printerSettings/printerSettings78.bin"/><Relationship Id="rId5" Type="http://schemas.openxmlformats.org/officeDocument/2006/relationships/image" Target="../media/image53.emf"/><Relationship Id="rId4" Type="http://schemas.openxmlformats.org/officeDocument/2006/relationships/package" Target="../embeddings/Microsoft_Word_Document52.docx"/></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image" Target="../media/image2.emf"/><Relationship Id="rId4" Type="http://schemas.openxmlformats.org/officeDocument/2006/relationships/package" Target="../embeddings/Microsoft_Word_Document1.docx"/></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3" Type="http://schemas.openxmlformats.org/officeDocument/2006/relationships/vmlDrawing" Target="../drawings/vmlDrawing52.vml"/><Relationship Id="rId2" Type="http://schemas.openxmlformats.org/officeDocument/2006/relationships/drawing" Target="../drawings/drawing80.xml"/><Relationship Id="rId1" Type="http://schemas.openxmlformats.org/officeDocument/2006/relationships/printerSettings" Target="../printerSettings/printerSettings81.bin"/><Relationship Id="rId5" Type="http://schemas.openxmlformats.org/officeDocument/2006/relationships/image" Target="../media/image54.emf"/><Relationship Id="rId4" Type="http://schemas.openxmlformats.org/officeDocument/2006/relationships/package" Target="../embeddings/Microsoft_Word_Document53.docx"/></Relationships>
</file>

<file path=xl/worksheets/_rels/sheet82.xml.rels><?xml version="1.0" encoding="UTF-8" standalone="yes"?>
<Relationships xmlns="http://schemas.openxmlformats.org/package/2006/relationships"><Relationship Id="rId3" Type="http://schemas.openxmlformats.org/officeDocument/2006/relationships/vmlDrawing" Target="../drawings/vmlDrawing53.vml"/><Relationship Id="rId2" Type="http://schemas.openxmlformats.org/officeDocument/2006/relationships/drawing" Target="../drawings/drawing81.xml"/><Relationship Id="rId1" Type="http://schemas.openxmlformats.org/officeDocument/2006/relationships/printerSettings" Target="../printerSettings/printerSettings82.bin"/><Relationship Id="rId5" Type="http://schemas.openxmlformats.org/officeDocument/2006/relationships/image" Target="../media/image55.emf"/><Relationship Id="rId4" Type="http://schemas.openxmlformats.org/officeDocument/2006/relationships/package" Target="../embeddings/Microsoft_Word_Document54.docx"/></Relationships>
</file>

<file path=xl/worksheets/_rels/sheet83.xml.rels><?xml version="1.0" encoding="UTF-8" standalone="yes"?>
<Relationships xmlns="http://schemas.openxmlformats.org/package/2006/relationships"><Relationship Id="rId3" Type="http://schemas.openxmlformats.org/officeDocument/2006/relationships/vmlDrawing" Target="../drawings/vmlDrawing54.vml"/><Relationship Id="rId2" Type="http://schemas.openxmlformats.org/officeDocument/2006/relationships/drawing" Target="../drawings/drawing82.xml"/><Relationship Id="rId1" Type="http://schemas.openxmlformats.org/officeDocument/2006/relationships/printerSettings" Target="../printerSettings/printerSettings83.bin"/><Relationship Id="rId5" Type="http://schemas.openxmlformats.org/officeDocument/2006/relationships/image" Target="../media/image56.emf"/><Relationship Id="rId4" Type="http://schemas.openxmlformats.org/officeDocument/2006/relationships/package" Target="../embeddings/Microsoft_Word_Document55.docx"/></Relationships>
</file>

<file path=xl/worksheets/_rels/sheet84.xml.rels><?xml version="1.0" encoding="UTF-8" standalone="yes"?>
<Relationships xmlns="http://schemas.openxmlformats.org/package/2006/relationships"><Relationship Id="rId3" Type="http://schemas.openxmlformats.org/officeDocument/2006/relationships/vmlDrawing" Target="../drawings/vmlDrawing55.vml"/><Relationship Id="rId2" Type="http://schemas.openxmlformats.org/officeDocument/2006/relationships/drawing" Target="../drawings/drawing83.xml"/><Relationship Id="rId1" Type="http://schemas.openxmlformats.org/officeDocument/2006/relationships/printerSettings" Target="../printerSettings/printerSettings84.bin"/><Relationship Id="rId5" Type="http://schemas.openxmlformats.org/officeDocument/2006/relationships/image" Target="../media/image57.emf"/><Relationship Id="rId4" Type="http://schemas.openxmlformats.org/officeDocument/2006/relationships/package" Target="../embeddings/Microsoft_Word_Document56.docx"/></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3" Type="http://schemas.openxmlformats.org/officeDocument/2006/relationships/vmlDrawing" Target="../drawings/vmlDrawing56.vml"/><Relationship Id="rId2" Type="http://schemas.openxmlformats.org/officeDocument/2006/relationships/drawing" Target="../drawings/drawing86.xml"/><Relationship Id="rId1" Type="http://schemas.openxmlformats.org/officeDocument/2006/relationships/printerSettings" Target="../printerSettings/printerSettings87.bin"/><Relationship Id="rId5" Type="http://schemas.openxmlformats.org/officeDocument/2006/relationships/image" Target="../media/image58.emf"/><Relationship Id="rId4" Type="http://schemas.openxmlformats.org/officeDocument/2006/relationships/package" Target="../embeddings/Microsoft_Word_Document57.docx"/></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image" Target="../media/image3.emf"/><Relationship Id="rId4" Type="http://schemas.openxmlformats.org/officeDocument/2006/relationships/package" Target="../embeddings/Microsoft_Word_Document2.docx"/></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3" Type="http://schemas.openxmlformats.org/officeDocument/2006/relationships/vmlDrawing" Target="../drawings/vmlDrawing57.vml"/><Relationship Id="rId2" Type="http://schemas.openxmlformats.org/officeDocument/2006/relationships/drawing" Target="../drawings/drawing90.xml"/><Relationship Id="rId1" Type="http://schemas.openxmlformats.org/officeDocument/2006/relationships/printerSettings" Target="../printerSettings/printerSettings91.bin"/><Relationship Id="rId5" Type="http://schemas.openxmlformats.org/officeDocument/2006/relationships/image" Target="../media/image59.emf"/><Relationship Id="rId4" Type="http://schemas.openxmlformats.org/officeDocument/2006/relationships/package" Target="../embeddings/Microsoft_Word_Document58.docx"/></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2" Type="http://schemas.openxmlformats.org/officeDocument/2006/relationships/drawing" Target="../drawings/drawing92.xml"/><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3" Type="http://schemas.openxmlformats.org/officeDocument/2006/relationships/vmlDrawing" Target="../drawings/vmlDrawing58.vml"/><Relationship Id="rId2" Type="http://schemas.openxmlformats.org/officeDocument/2006/relationships/drawing" Target="../drawings/drawing93.xml"/><Relationship Id="rId1" Type="http://schemas.openxmlformats.org/officeDocument/2006/relationships/printerSettings" Target="../printerSettings/printerSettings99.bin"/><Relationship Id="rId5" Type="http://schemas.openxmlformats.org/officeDocument/2006/relationships/image" Target="../media/image60.emf"/><Relationship Id="rId4" Type="http://schemas.openxmlformats.org/officeDocument/2006/relationships/package" Target="../embeddings/Microsoft_Word_Document59.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BT40"/>
  <sheetViews>
    <sheetView tabSelected="1" zoomScale="70" zoomScaleNormal="70" workbookViewId="0"/>
  </sheetViews>
  <sheetFormatPr defaultRowHeight="26.25" x14ac:dyDescent="0.25"/>
  <cols>
    <col min="1" max="2" width="15" customWidth="1"/>
    <col min="3" max="3" width="6.42578125" style="1" customWidth="1"/>
    <col min="4" max="4" width="87.7109375" style="3" customWidth="1"/>
    <col min="5" max="5" width="12.140625" style="3" customWidth="1"/>
    <col min="6" max="6" width="11.28515625" style="4" customWidth="1"/>
    <col min="7" max="7" width="11.7109375" customWidth="1"/>
    <col min="8" max="8" width="11.7109375" style="59" customWidth="1"/>
    <col min="14" max="14" width="9.28515625" customWidth="1"/>
    <col min="15" max="15" width="11.7109375" customWidth="1"/>
    <col min="16" max="16" width="11.5703125" customWidth="1"/>
    <col min="17" max="17" width="11.140625" customWidth="1"/>
    <col min="18" max="18" width="11.7109375" style="59" customWidth="1"/>
    <col min="19" max="19" width="14" style="144" bestFit="1" customWidth="1"/>
    <col min="26" max="26" width="10.7109375" customWidth="1"/>
    <col min="27" max="27" width="9" style="59" customWidth="1"/>
    <col min="28" max="28" width="72.42578125" style="59" customWidth="1"/>
    <col min="29" max="29" width="11.85546875" bestFit="1" customWidth="1"/>
    <col min="30" max="30" width="12" customWidth="1"/>
    <col min="31" max="31" width="11" customWidth="1"/>
    <col min="32" max="32" width="11.42578125" customWidth="1"/>
    <col min="40" max="40" width="11.42578125" customWidth="1"/>
    <col min="41" max="41" width="58.7109375" customWidth="1"/>
    <col min="43" max="43" width="11.28515625" customWidth="1"/>
    <col min="44" max="44" width="10.28515625" customWidth="1"/>
    <col min="45" max="45" width="11.140625" customWidth="1"/>
    <col min="46" max="46" width="41.28515625" customWidth="1"/>
    <col min="47" max="47" width="3" hidden="1" customWidth="1"/>
    <col min="48" max="48" width="3.7109375" customWidth="1"/>
    <col min="52" max="52" width="63.42578125" customWidth="1"/>
    <col min="53" max="53" width="11.42578125" customWidth="1"/>
    <col min="54" max="54" width="11" customWidth="1"/>
    <col min="55" max="55" width="10.7109375" customWidth="1"/>
    <col min="56" max="56" width="14.5703125" customWidth="1"/>
    <col min="59" max="59" width="33.85546875" customWidth="1"/>
    <col min="62" max="62" width="12.140625" customWidth="1"/>
    <col min="63" max="63" width="66" customWidth="1"/>
    <col min="65" max="65" width="12" customWidth="1"/>
    <col min="66" max="66" width="11.7109375" customWidth="1"/>
    <col min="67" max="67" width="17.42578125" customWidth="1"/>
    <col min="70" max="70" width="32.42578125" customWidth="1"/>
  </cols>
  <sheetData>
    <row r="1" spans="2:72" x14ac:dyDescent="0.35">
      <c r="I1" s="20" t="s">
        <v>18</v>
      </c>
      <c r="T1" s="63" t="s">
        <v>18</v>
      </c>
      <c r="U1" s="59"/>
      <c r="V1" s="59"/>
      <c r="W1" s="59"/>
      <c r="X1" s="59"/>
      <c r="AC1" s="59"/>
      <c r="AD1" s="59"/>
      <c r="AE1" s="59"/>
      <c r="AF1" s="202"/>
      <c r="AG1" s="63" t="s">
        <v>18</v>
      </c>
      <c r="AH1" s="59"/>
      <c r="AI1" s="59"/>
      <c r="AJ1" s="59"/>
      <c r="AK1" s="59"/>
      <c r="AL1" s="59"/>
      <c r="AM1" s="59"/>
      <c r="AN1" s="59"/>
      <c r="AO1" s="59"/>
      <c r="AP1" s="59"/>
      <c r="AQ1" s="59"/>
      <c r="AR1" s="59"/>
      <c r="AS1" s="242"/>
      <c r="AT1" s="63" t="s">
        <v>18</v>
      </c>
      <c r="AU1" s="59"/>
      <c r="AV1" s="59"/>
      <c r="AW1" s="59"/>
      <c r="AX1" s="59"/>
      <c r="AY1" s="59"/>
      <c r="AZ1" s="59"/>
      <c r="BA1" s="59"/>
      <c r="BB1" s="59"/>
      <c r="BC1" s="59"/>
      <c r="BD1" s="278"/>
      <c r="BE1" s="63" t="s">
        <v>18</v>
      </c>
      <c r="BF1" s="59"/>
      <c r="BG1" s="59"/>
      <c r="BH1" s="59"/>
      <c r="BI1" s="59"/>
      <c r="BJ1" s="59"/>
      <c r="BK1" s="59"/>
      <c r="BL1" s="59"/>
      <c r="BM1" s="59"/>
      <c r="BN1" s="59"/>
      <c r="BO1" s="297"/>
      <c r="BP1" s="63" t="s">
        <v>18</v>
      </c>
      <c r="BQ1" s="59"/>
      <c r="BR1" s="59"/>
      <c r="BS1" s="59"/>
      <c r="BT1" s="59"/>
    </row>
    <row r="2" spans="2:72" ht="38.25" customHeight="1" x14ac:dyDescent="0.25">
      <c r="D2" s="296" t="s">
        <v>300</v>
      </c>
      <c r="I2" s="302" t="s">
        <v>19</v>
      </c>
      <c r="J2" s="303"/>
      <c r="K2" s="303"/>
      <c r="L2" s="303"/>
      <c r="M2" s="305"/>
      <c r="T2" s="302" t="s">
        <v>19</v>
      </c>
      <c r="U2" s="303"/>
      <c r="V2" s="303"/>
      <c r="W2" s="303"/>
      <c r="X2" s="305"/>
      <c r="AC2" s="59"/>
      <c r="AD2" s="59"/>
      <c r="AE2" s="59"/>
      <c r="AF2" s="202"/>
      <c r="AG2" s="302" t="s">
        <v>284</v>
      </c>
      <c r="AH2" s="303"/>
      <c r="AI2" s="303"/>
      <c r="AJ2" s="303"/>
      <c r="AK2" s="305"/>
      <c r="AL2" s="59"/>
      <c r="AM2" s="59"/>
      <c r="AN2" s="59"/>
      <c r="AO2" s="59"/>
      <c r="AP2" s="59"/>
      <c r="AQ2" s="59"/>
      <c r="AR2" s="59"/>
      <c r="AS2" s="242"/>
      <c r="AT2" s="302" t="s">
        <v>19</v>
      </c>
      <c r="AU2" s="303"/>
      <c r="AV2" s="303"/>
      <c r="AW2" s="260"/>
      <c r="AX2" s="59"/>
      <c r="AY2" s="59"/>
      <c r="AZ2" s="59"/>
      <c r="BA2" s="59"/>
      <c r="BB2" s="59"/>
      <c r="BC2" s="59"/>
      <c r="BD2" s="278"/>
      <c r="BE2" s="302" t="s">
        <v>19</v>
      </c>
      <c r="BF2" s="303"/>
      <c r="BG2" s="303"/>
      <c r="BH2" s="260"/>
      <c r="BI2" s="59"/>
      <c r="BJ2" s="59"/>
      <c r="BK2" s="59"/>
      <c r="BL2" s="59"/>
      <c r="BM2" s="59"/>
      <c r="BN2" s="59"/>
      <c r="BO2" s="297"/>
      <c r="BP2" s="302" t="s">
        <v>19</v>
      </c>
      <c r="BQ2" s="303"/>
      <c r="BR2" s="303"/>
      <c r="BS2" s="260"/>
      <c r="BT2" s="59"/>
    </row>
    <row r="3" spans="2:72" ht="50.25" customHeight="1" x14ac:dyDescent="0.25">
      <c r="B3" s="59"/>
      <c r="D3" s="2"/>
      <c r="I3" s="302" t="s">
        <v>20</v>
      </c>
      <c r="J3" s="303"/>
      <c r="K3" s="303"/>
      <c r="L3" s="303"/>
      <c r="M3" s="305"/>
      <c r="N3" s="61" t="s">
        <v>141</v>
      </c>
      <c r="T3" s="302" t="s">
        <v>20</v>
      </c>
      <c r="U3" s="303"/>
      <c r="V3" s="303"/>
      <c r="W3" s="303"/>
      <c r="X3" s="305"/>
      <c r="Y3" s="61" t="s">
        <v>160</v>
      </c>
      <c r="AC3" s="59"/>
      <c r="AD3" s="59"/>
      <c r="AE3" s="59"/>
      <c r="AF3" s="202"/>
      <c r="AG3" s="302" t="s">
        <v>285</v>
      </c>
      <c r="AH3" s="303"/>
      <c r="AI3" s="303"/>
      <c r="AJ3" s="303"/>
      <c r="AK3" s="305"/>
      <c r="AL3" s="61" t="s">
        <v>267</v>
      </c>
      <c r="AM3" s="59"/>
      <c r="AN3" s="59"/>
      <c r="AO3" s="59"/>
      <c r="AP3" s="59"/>
      <c r="AQ3" s="59"/>
      <c r="AR3" s="59"/>
      <c r="AS3" s="242"/>
      <c r="AT3" s="302" t="s">
        <v>20</v>
      </c>
      <c r="AU3" s="303"/>
      <c r="AV3" s="303"/>
      <c r="AW3" s="261" t="s">
        <v>266</v>
      </c>
      <c r="AX3" s="59"/>
      <c r="AY3" s="59"/>
      <c r="AZ3" s="59"/>
      <c r="BA3" s="59"/>
      <c r="BB3" s="59"/>
      <c r="BC3" s="59"/>
      <c r="BD3" s="278"/>
      <c r="BE3" s="302" t="s">
        <v>20</v>
      </c>
      <c r="BF3" s="303"/>
      <c r="BG3" s="303"/>
      <c r="BH3" s="261" t="s">
        <v>269</v>
      </c>
      <c r="BI3" s="59"/>
      <c r="BJ3" s="59"/>
      <c r="BK3" s="59"/>
      <c r="BL3" s="59"/>
      <c r="BM3" s="59"/>
      <c r="BN3" s="59"/>
      <c r="BO3" s="297"/>
      <c r="BP3" s="302" t="s">
        <v>20</v>
      </c>
      <c r="BQ3" s="303"/>
      <c r="BR3" s="303"/>
      <c r="BS3" s="261" t="s">
        <v>269</v>
      </c>
      <c r="BT3" s="59"/>
    </row>
    <row r="4" spans="2:72" ht="33" customHeight="1" x14ac:dyDescent="0.25">
      <c r="B4" s="59"/>
      <c r="F4" s="111" t="s">
        <v>128</v>
      </c>
      <c r="G4" s="111" t="s">
        <v>128</v>
      </c>
      <c r="H4" s="5"/>
      <c r="I4" s="302" t="s">
        <v>143</v>
      </c>
      <c r="J4" s="303"/>
      <c r="K4" s="303"/>
      <c r="L4" s="303"/>
      <c r="M4" s="305"/>
      <c r="O4" s="132">
        <f>O5/N5</f>
        <v>0.96153846153846156</v>
      </c>
      <c r="Q4" s="111" t="s">
        <v>156</v>
      </c>
      <c r="R4" s="111" t="s">
        <v>156</v>
      </c>
      <c r="S4" s="145"/>
      <c r="T4" s="302" t="s">
        <v>142</v>
      </c>
      <c r="U4" s="303"/>
      <c r="V4" s="303"/>
      <c r="W4" s="303"/>
      <c r="X4" s="305"/>
      <c r="Z4" s="132">
        <f>Z5/Y5</f>
        <v>1</v>
      </c>
      <c r="AC4" s="59"/>
      <c r="AD4" s="111" t="s">
        <v>215</v>
      </c>
      <c r="AE4" s="111" t="s">
        <v>215</v>
      </c>
      <c r="AF4" s="145"/>
      <c r="AG4" s="302" t="s">
        <v>283</v>
      </c>
      <c r="AH4" s="303"/>
      <c r="AI4" s="303"/>
      <c r="AJ4" s="303"/>
      <c r="AK4" s="305"/>
      <c r="AL4" s="59"/>
      <c r="AM4" s="132">
        <f>AM5/AL5</f>
        <v>0.92592592592592593</v>
      </c>
      <c r="AN4" s="59"/>
      <c r="AO4" s="59"/>
      <c r="AP4" s="59"/>
      <c r="AQ4" s="111" t="s">
        <v>237</v>
      </c>
      <c r="AR4" s="111" t="s">
        <v>237</v>
      </c>
      <c r="AS4" s="145"/>
      <c r="AT4" s="302" t="s">
        <v>142</v>
      </c>
      <c r="AU4" s="303"/>
      <c r="AV4" s="303"/>
      <c r="AW4" s="260"/>
      <c r="AX4" s="132">
        <f>AX5/AW5</f>
        <v>0.96153846153846156</v>
      </c>
      <c r="AY4" s="59"/>
      <c r="AZ4" s="59"/>
      <c r="BA4" s="59"/>
      <c r="BB4" s="111" t="s">
        <v>268</v>
      </c>
      <c r="BC4" s="111" t="s">
        <v>268</v>
      </c>
      <c r="BD4" s="145"/>
      <c r="BE4" s="302" t="s">
        <v>142</v>
      </c>
      <c r="BF4" s="303"/>
      <c r="BG4" s="303"/>
      <c r="BH4" s="260"/>
      <c r="BI4" s="132">
        <f>BI5/BH5</f>
        <v>0.59259259259259256</v>
      </c>
      <c r="BJ4" s="59"/>
      <c r="BK4" s="59"/>
      <c r="BL4" s="59"/>
      <c r="BM4" s="111" t="s">
        <v>302</v>
      </c>
      <c r="BN4" s="111" t="s">
        <v>302</v>
      </c>
      <c r="BO4" s="145"/>
      <c r="BP4" s="302" t="s">
        <v>142</v>
      </c>
      <c r="BQ4" s="303"/>
      <c r="BR4" s="303"/>
      <c r="BS4" s="260"/>
      <c r="BT4" s="132">
        <f>BT5/BS5</f>
        <v>0</v>
      </c>
    </row>
    <row r="5" spans="2:72" ht="33" customHeight="1" x14ac:dyDescent="0.25">
      <c r="D5" s="6" t="s">
        <v>0</v>
      </c>
      <c r="E5" s="7" t="s">
        <v>1</v>
      </c>
      <c r="F5" s="5" t="s">
        <v>2</v>
      </c>
      <c r="G5" s="5" t="s">
        <v>3</v>
      </c>
      <c r="H5" s="5"/>
      <c r="I5" s="302" t="s">
        <v>21</v>
      </c>
      <c r="J5" s="303"/>
      <c r="K5" s="303"/>
      <c r="L5" s="303"/>
      <c r="M5" s="305"/>
      <c r="N5">
        <f>SUM(N6:N31)</f>
        <v>26</v>
      </c>
      <c r="O5" s="3">
        <f>SUM(O6:O31)</f>
        <v>25</v>
      </c>
      <c r="P5" s="7" t="s">
        <v>1</v>
      </c>
      <c r="Q5" s="5" t="s">
        <v>2</v>
      </c>
      <c r="R5" s="5" t="s">
        <v>3</v>
      </c>
      <c r="S5" s="145"/>
      <c r="T5" s="302" t="s">
        <v>21</v>
      </c>
      <c r="U5" s="303"/>
      <c r="V5" s="303"/>
      <c r="W5" s="303"/>
      <c r="X5" s="305"/>
      <c r="Y5" s="59">
        <f>SUM(Y6:Y32)</f>
        <v>27</v>
      </c>
      <c r="Z5" s="3">
        <f>SUM(Z6:Z32)</f>
        <v>27</v>
      </c>
      <c r="AC5" s="7" t="s">
        <v>1</v>
      </c>
      <c r="AD5" s="5" t="s">
        <v>2</v>
      </c>
      <c r="AE5" s="5" t="s">
        <v>3</v>
      </c>
      <c r="AF5" s="145"/>
      <c r="AG5" s="302" t="s">
        <v>21</v>
      </c>
      <c r="AH5" s="303"/>
      <c r="AI5" s="303"/>
      <c r="AJ5" s="303"/>
      <c r="AK5" s="305"/>
      <c r="AL5" s="59">
        <f>SUM(AL6:AL32)</f>
        <v>27</v>
      </c>
      <c r="AM5" s="3">
        <f>SUM(AM6:AM32)</f>
        <v>25</v>
      </c>
      <c r="AN5" s="59"/>
      <c r="AO5" s="59"/>
      <c r="AP5" s="7" t="s">
        <v>1</v>
      </c>
      <c r="AQ5" s="5" t="s">
        <v>2</v>
      </c>
      <c r="AR5" s="5" t="s">
        <v>3</v>
      </c>
      <c r="AS5" s="145"/>
      <c r="AT5" s="302" t="s">
        <v>21</v>
      </c>
      <c r="AU5" s="303"/>
      <c r="AV5" s="303"/>
      <c r="AW5" s="260">
        <f>SUM(AW6:AW32)</f>
        <v>26</v>
      </c>
      <c r="AX5" s="3">
        <f>SUM(AX6:AX32)</f>
        <v>25</v>
      </c>
      <c r="AY5" s="59"/>
      <c r="AZ5" s="59"/>
      <c r="BA5" s="7" t="s">
        <v>1</v>
      </c>
      <c r="BB5" s="5" t="s">
        <v>2</v>
      </c>
      <c r="BC5" s="5" t="s">
        <v>3</v>
      </c>
      <c r="BD5" s="145"/>
      <c r="BE5" s="302" t="s">
        <v>21</v>
      </c>
      <c r="BF5" s="303"/>
      <c r="BG5" s="303"/>
      <c r="BH5" s="260">
        <f>SUM(BH6:BH32)</f>
        <v>27</v>
      </c>
      <c r="BI5" s="3">
        <f>SUM(BI6:BI32)</f>
        <v>16</v>
      </c>
      <c r="BJ5" s="59"/>
      <c r="BK5" s="59"/>
      <c r="BL5" s="7" t="s">
        <v>1</v>
      </c>
      <c r="BM5" s="5" t="s">
        <v>2</v>
      </c>
      <c r="BN5" s="5" t="s">
        <v>3</v>
      </c>
      <c r="BO5" s="145"/>
      <c r="BP5" s="302" t="s">
        <v>21</v>
      </c>
      <c r="BQ5" s="303"/>
      <c r="BR5" s="303"/>
      <c r="BS5" s="260">
        <f>SUM(BS6:BS32)</f>
        <v>27</v>
      </c>
      <c r="BT5" s="3"/>
    </row>
    <row r="6" spans="2:72" ht="32.25" customHeight="1" x14ac:dyDescent="0.3">
      <c r="C6" s="8">
        <v>1</v>
      </c>
      <c r="D6" s="9" t="s">
        <v>4</v>
      </c>
      <c r="E6" s="10">
        <v>1.1000000000000001</v>
      </c>
      <c r="F6" s="10">
        <v>102</v>
      </c>
      <c r="G6" s="133">
        <f>'1.1 AY17'!D36</f>
        <v>0.88909090909090904</v>
      </c>
      <c r="H6" s="128" t="s">
        <v>103</v>
      </c>
      <c r="I6" s="244"/>
      <c r="J6" s="245"/>
      <c r="K6" s="245"/>
      <c r="L6" s="245"/>
      <c r="M6" s="247"/>
      <c r="N6" s="129">
        <v>1</v>
      </c>
      <c r="O6" s="279">
        <v>1</v>
      </c>
      <c r="P6" s="10">
        <v>1.1000000000000001</v>
      </c>
      <c r="Q6" s="10">
        <v>102</v>
      </c>
      <c r="R6" s="133">
        <f>'1.1 AY18'!D36</f>
        <v>0.76923076923076927</v>
      </c>
      <c r="S6" s="243" t="s">
        <v>166</v>
      </c>
      <c r="T6" s="244"/>
      <c r="U6" s="245"/>
      <c r="V6" s="245"/>
      <c r="W6" s="245"/>
      <c r="X6" s="247"/>
      <c r="Y6" s="129">
        <v>1</v>
      </c>
      <c r="Z6" s="279">
        <v>1</v>
      </c>
      <c r="AA6" s="8">
        <v>1</v>
      </c>
      <c r="AB6" s="9" t="s">
        <v>4</v>
      </c>
      <c r="AC6" s="10">
        <v>1.1000000000000001</v>
      </c>
      <c r="AD6" s="10">
        <v>102</v>
      </c>
      <c r="AE6" s="133">
        <f>'1.1 AY19'!D36</f>
        <v>0.91666666666666663</v>
      </c>
      <c r="AF6" s="243" t="s">
        <v>216</v>
      </c>
      <c r="AG6" s="244"/>
      <c r="AH6" s="245"/>
      <c r="AI6" s="246"/>
      <c r="AJ6" s="245"/>
      <c r="AK6" s="247"/>
      <c r="AL6" s="129">
        <v>1</v>
      </c>
      <c r="AM6" s="279">
        <v>1</v>
      </c>
      <c r="AN6" s="8">
        <v>1</v>
      </c>
      <c r="AO6" s="9" t="s">
        <v>4</v>
      </c>
      <c r="AP6" s="10">
        <v>1.1000000000000001</v>
      </c>
      <c r="AQ6" s="10">
        <v>242</v>
      </c>
      <c r="AR6" s="133">
        <f>'1.1 AY20'!D36</f>
        <v>0.88571428571428579</v>
      </c>
      <c r="AS6" s="243" t="s">
        <v>103</v>
      </c>
      <c r="AT6" s="244"/>
      <c r="AU6" s="246"/>
      <c r="AV6" s="245"/>
      <c r="AW6" s="262">
        <v>1</v>
      </c>
      <c r="AX6" s="279">
        <v>1</v>
      </c>
      <c r="AY6" s="8">
        <v>1</v>
      </c>
      <c r="AZ6" s="9" t="s">
        <v>4</v>
      </c>
      <c r="BA6" s="10">
        <v>1.1000000000000001</v>
      </c>
      <c r="BB6" s="10">
        <v>242</v>
      </c>
      <c r="BC6" s="133">
        <f>'1.1 AY21'!D36</f>
        <v>0.92592592592592593</v>
      </c>
      <c r="BD6" s="243" t="s">
        <v>103</v>
      </c>
      <c r="BE6" s="244"/>
      <c r="BF6" s="246"/>
      <c r="BG6" s="245"/>
      <c r="BH6" s="262">
        <v>1</v>
      </c>
      <c r="BI6" s="279">
        <v>1</v>
      </c>
      <c r="BJ6" s="8">
        <v>1</v>
      </c>
      <c r="BK6" s="9" t="s">
        <v>4</v>
      </c>
      <c r="BL6" s="10">
        <v>1.1000000000000001</v>
      </c>
      <c r="BM6" s="10">
        <v>242</v>
      </c>
      <c r="BN6" s="133">
        <f>'1.1 AY21'!O36</f>
        <v>0</v>
      </c>
      <c r="BO6" s="243" t="s">
        <v>103</v>
      </c>
      <c r="BP6" s="244"/>
      <c r="BQ6" s="246"/>
      <c r="BR6" s="245"/>
      <c r="BS6" s="262">
        <v>1</v>
      </c>
      <c r="BT6" s="279"/>
    </row>
    <row r="7" spans="2:72" ht="26.25" customHeight="1" x14ac:dyDescent="0.3">
      <c r="C7" s="11"/>
      <c r="D7" s="12"/>
      <c r="E7" s="10">
        <v>1.2</v>
      </c>
      <c r="F7" s="10">
        <v>201</v>
      </c>
      <c r="G7" s="133">
        <f>'1.2 AY17'!H40</f>
        <v>0.88</v>
      </c>
      <c r="H7" s="128" t="s">
        <v>103</v>
      </c>
      <c r="I7" s="244"/>
      <c r="J7" s="245"/>
      <c r="K7" s="245"/>
      <c r="L7" s="245"/>
      <c r="M7" s="247"/>
      <c r="N7" s="129">
        <v>1</v>
      </c>
      <c r="O7" s="279">
        <v>1</v>
      </c>
      <c r="P7" s="206">
        <v>1.2</v>
      </c>
      <c r="Q7" s="206">
        <v>201</v>
      </c>
      <c r="R7" s="207">
        <f>'1.2 AY18'!D43</f>
        <v>1</v>
      </c>
      <c r="S7" s="243" t="s">
        <v>166</v>
      </c>
      <c r="T7" s="244"/>
      <c r="U7" s="245"/>
      <c r="V7" s="245"/>
      <c r="W7" s="245"/>
      <c r="X7" s="247"/>
      <c r="Y7" s="129">
        <v>1</v>
      </c>
      <c r="Z7" s="279">
        <v>1</v>
      </c>
      <c r="AA7" s="204"/>
      <c r="AB7" s="205"/>
      <c r="AC7" s="151">
        <v>1.2</v>
      </c>
      <c r="AD7" s="151">
        <v>201</v>
      </c>
      <c r="AE7" s="170">
        <f>'1.2 AY19'!D43</f>
        <v>0.8125</v>
      </c>
      <c r="AF7" s="249" t="s">
        <v>167</v>
      </c>
      <c r="AG7" s="252"/>
      <c r="AH7" s="253"/>
      <c r="AI7" s="246"/>
      <c r="AJ7" s="245"/>
      <c r="AK7" s="247"/>
      <c r="AL7" s="129">
        <v>1</v>
      </c>
      <c r="AM7" s="279">
        <v>1</v>
      </c>
      <c r="AN7" s="204"/>
      <c r="AO7" s="205"/>
      <c r="AP7" s="151">
        <v>1.2</v>
      </c>
      <c r="AQ7" s="151">
        <v>201</v>
      </c>
      <c r="AR7" s="170">
        <f>'1.2 AY20'!D43</f>
        <v>0.77777777777777768</v>
      </c>
      <c r="AS7" s="249" t="s">
        <v>167</v>
      </c>
      <c r="AT7" s="248"/>
      <c r="AU7" s="246"/>
      <c r="AV7" s="245"/>
      <c r="AW7" s="262">
        <v>1</v>
      </c>
      <c r="AX7" s="279">
        <v>1</v>
      </c>
      <c r="AY7" s="204"/>
      <c r="AZ7" s="205"/>
      <c r="BA7" s="151">
        <v>1.2</v>
      </c>
      <c r="BB7" s="151">
        <v>201</v>
      </c>
      <c r="BC7" s="170">
        <f>'1.2 AY21'!D43</f>
        <v>0.88</v>
      </c>
      <c r="BD7" s="249" t="s">
        <v>167</v>
      </c>
      <c r="BE7" s="248"/>
      <c r="BF7" s="246"/>
      <c r="BG7" s="245"/>
      <c r="BH7" s="262">
        <v>1</v>
      </c>
      <c r="BI7" s="279">
        <v>1</v>
      </c>
      <c r="BJ7" s="204"/>
      <c r="BK7" s="205"/>
      <c r="BL7" s="151">
        <v>1.2</v>
      </c>
      <c r="BM7" s="151">
        <v>201</v>
      </c>
      <c r="BN7" s="170">
        <f>'1.2 AY20'!Z43</f>
        <v>0</v>
      </c>
      <c r="BO7" s="249" t="s">
        <v>167</v>
      </c>
      <c r="BP7" s="248"/>
      <c r="BQ7" s="246"/>
      <c r="BR7" s="245"/>
      <c r="BS7" s="262">
        <v>1</v>
      </c>
      <c r="BT7" s="279"/>
    </row>
    <row r="8" spans="2:72" ht="33" customHeight="1" x14ac:dyDescent="0.25">
      <c r="C8" s="13">
        <v>2</v>
      </c>
      <c r="D8" s="14" t="s">
        <v>5</v>
      </c>
      <c r="E8" s="15">
        <v>2.1</v>
      </c>
      <c r="F8" s="15">
        <v>163</v>
      </c>
      <c r="G8" s="135">
        <f>'2.1 AY17'!D43</f>
        <v>0.87286890064667844</v>
      </c>
      <c r="H8" s="95" t="s">
        <v>70</v>
      </c>
      <c r="I8" s="69"/>
      <c r="J8" s="130"/>
      <c r="K8" s="130"/>
      <c r="L8" s="130"/>
      <c r="M8" s="131"/>
      <c r="N8" s="59">
        <v>1</v>
      </c>
      <c r="O8" s="3">
        <v>1</v>
      </c>
      <c r="P8" s="175">
        <v>2.1</v>
      </c>
      <c r="Q8" s="175">
        <v>163</v>
      </c>
      <c r="R8" s="176">
        <f>'2.1 AY18'!D43</f>
        <v>0.83333333333333326</v>
      </c>
      <c r="S8" s="177" t="s">
        <v>167</v>
      </c>
      <c r="T8" s="69"/>
      <c r="U8" s="21"/>
      <c r="V8" s="21"/>
      <c r="W8" s="21"/>
      <c r="X8" s="22"/>
      <c r="Y8">
        <v>1</v>
      </c>
      <c r="Z8" s="3">
        <v>1</v>
      </c>
      <c r="AA8" s="13">
        <v>2</v>
      </c>
      <c r="AB8" s="14" t="s">
        <v>220</v>
      </c>
      <c r="AC8" s="175">
        <v>2.1</v>
      </c>
      <c r="AD8" s="175">
        <v>163</v>
      </c>
      <c r="AE8" s="176">
        <f>'2.1 AY19'!D43</f>
        <v>0.85499999999999998</v>
      </c>
      <c r="AF8" s="177" t="s">
        <v>216</v>
      </c>
      <c r="AG8" s="263"/>
      <c r="AH8" s="21"/>
      <c r="AI8" s="21"/>
      <c r="AJ8" s="21"/>
      <c r="AK8" s="22"/>
      <c r="AL8" s="59">
        <v>1</v>
      </c>
      <c r="AM8" s="3">
        <v>1</v>
      </c>
      <c r="AN8" s="13">
        <v>2</v>
      </c>
      <c r="AO8" s="14" t="s">
        <v>220</v>
      </c>
      <c r="AP8" s="175">
        <v>2.1</v>
      </c>
      <c r="AQ8" s="175">
        <v>163</v>
      </c>
      <c r="AR8" s="176">
        <f>'2.1 AY20'!D43</f>
        <v>0.72333333333333327</v>
      </c>
      <c r="AS8" s="177" t="s">
        <v>216</v>
      </c>
      <c r="AT8" s="69"/>
      <c r="AU8" s="21"/>
      <c r="AV8" s="21"/>
      <c r="AW8" s="260">
        <v>1</v>
      </c>
      <c r="AX8" s="3">
        <v>1</v>
      </c>
      <c r="AY8" s="13">
        <v>2</v>
      </c>
      <c r="AZ8" s="14" t="s">
        <v>220</v>
      </c>
      <c r="BA8" s="175">
        <v>2.1</v>
      </c>
      <c r="BB8" s="175">
        <v>163</v>
      </c>
      <c r="BC8" s="176">
        <f>'2.1 AY20'!O43</f>
        <v>0</v>
      </c>
      <c r="BD8" s="177" t="s">
        <v>270</v>
      </c>
      <c r="BE8" s="69"/>
      <c r="BF8" s="21"/>
      <c r="BG8" s="21"/>
      <c r="BH8" s="260">
        <v>1</v>
      </c>
      <c r="BI8" s="3"/>
      <c r="BJ8" s="13">
        <v>2</v>
      </c>
      <c r="BK8" s="14" t="s">
        <v>220</v>
      </c>
      <c r="BL8" s="175">
        <v>2.1</v>
      </c>
      <c r="BM8" s="175">
        <v>163</v>
      </c>
      <c r="BN8" s="176">
        <f>'2.1 AY20'!Z43</f>
        <v>0</v>
      </c>
      <c r="BO8" s="177" t="s">
        <v>167</v>
      </c>
      <c r="BP8" s="69"/>
      <c r="BQ8" s="21"/>
      <c r="BR8" s="21"/>
      <c r="BS8" s="260">
        <v>1</v>
      </c>
      <c r="BT8" s="3"/>
    </row>
    <row r="9" spans="2:72" x14ac:dyDescent="0.25">
      <c r="C9" s="16"/>
      <c r="D9" s="17"/>
      <c r="E9" s="15">
        <v>2.2000000000000002</v>
      </c>
      <c r="F9" s="15">
        <v>263</v>
      </c>
      <c r="G9" s="134">
        <f>'2.2 AY17'!D41</f>
        <v>0.80062500000000003</v>
      </c>
      <c r="H9" s="95" t="s">
        <v>104</v>
      </c>
      <c r="I9" s="69"/>
      <c r="J9" s="130"/>
      <c r="K9" s="130"/>
      <c r="L9" s="130"/>
      <c r="M9" s="131"/>
      <c r="N9" s="59">
        <v>1</v>
      </c>
      <c r="O9" s="3">
        <v>1</v>
      </c>
      <c r="P9" s="175">
        <v>2.2000000000000002</v>
      </c>
      <c r="Q9" s="175">
        <v>263</v>
      </c>
      <c r="R9" s="176">
        <f>'2.2 AY18'!D41</f>
        <v>0.94444444444444442</v>
      </c>
      <c r="S9" s="177" t="s">
        <v>167</v>
      </c>
      <c r="T9" s="69"/>
      <c r="U9" s="21"/>
      <c r="V9" s="21"/>
      <c r="W9" s="21"/>
      <c r="X9" s="22"/>
      <c r="Y9">
        <v>1</v>
      </c>
      <c r="Z9" s="3">
        <v>1</v>
      </c>
      <c r="AA9" s="16"/>
      <c r="AB9" s="17"/>
      <c r="AC9" s="175">
        <v>2.2000000000000002</v>
      </c>
      <c r="AD9" s="175">
        <v>263</v>
      </c>
      <c r="AE9" s="176">
        <f>'2.2 AY19'!D41</f>
        <v>1</v>
      </c>
      <c r="AF9" s="177" t="s">
        <v>167</v>
      </c>
      <c r="AG9" s="263"/>
      <c r="AH9" s="264"/>
      <c r="AI9" s="264"/>
      <c r="AJ9" s="264"/>
      <c r="AK9" s="265"/>
      <c r="AL9" s="59">
        <v>1</v>
      </c>
      <c r="AM9" s="3">
        <v>1</v>
      </c>
      <c r="AN9" s="16"/>
      <c r="AO9" s="17"/>
      <c r="AP9" s="175">
        <v>2.2000000000000002</v>
      </c>
      <c r="AQ9" s="175">
        <v>263</v>
      </c>
      <c r="AR9" s="176">
        <f>'2.2 AY20'!D41</f>
        <v>0.9</v>
      </c>
      <c r="AS9" s="177" t="s">
        <v>167</v>
      </c>
      <c r="AT9" s="233"/>
      <c r="AU9" s="21"/>
      <c r="AV9" s="21"/>
      <c r="AW9" s="260">
        <v>1</v>
      </c>
      <c r="AX9" s="3">
        <v>1</v>
      </c>
      <c r="AY9" s="16"/>
      <c r="AZ9" s="17"/>
      <c r="BA9" s="175">
        <v>2.2000000000000002</v>
      </c>
      <c r="BB9" s="175">
        <v>263</v>
      </c>
      <c r="BC9" s="176">
        <f>'2.2 AY21'!D41</f>
        <v>1</v>
      </c>
      <c r="BD9" s="177" t="s">
        <v>167</v>
      </c>
      <c r="BE9" s="233"/>
      <c r="BF9" s="21"/>
      <c r="BG9" s="21"/>
      <c r="BH9" s="260">
        <v>1</v>
      </c>
      <c r="BI9" s="3">
        <v>1</v>
      </c>
      <c r="BJ9" s="16"/>
      <c r="BK9" s="17"/>
      <c r="BL9" s="175">
        <v>2.2000000000000002</v>
      </c>
      <c r="BM9" s="175">
        <v>263</v>
      </c>
      <c r="BN9" s="176">
        <f>'2.2 AY20'!Z41</f>
        <v>0</v>
      </c>
      <c r="BO9" s="177" t="s">
        <v>167</v>
      </c>
      <c r="BP9" s="233"/>
      <c r="BQ9" s="21"/>
      <c r="BR9" s="21"/>
      <c r="BS9" s="260">
        <v>1</v>
      </c>
      <c r="BT9" s="3"/>
    </row>
    <row r="10" spans="2:72" ht="42" customHeight="1" x14ac:dyDescent="0.25">
      <c r="C10" s="8">
        <v>3</v>
      </c>
      <c r="D10" s="9" t="s">
        <v>6</v>
      </c>
      <c r="E10" s="10">
        <v>3.1</v>
      </c>
      <c r="F10" s="10">
        <v>202</v>
      </c>
      <c r="G10" s="133">
        <f>'3.1 AY17'!D43</f>
        <v>0.91399999999999992</v>
      </c>
      <c r="H10" s="128" t="s">
        <v>70</v>
      </c>
      <c r="I10" s="244"/>
      <c r="J10" s="245"/>
      <c r="K10" s="245"/>
      <c r="L10" s="245"/>
      <c r="M10" s="247"/>
      <c r="N10" s="129">
        <v>1</v>
      </c>
      <c r="O10" s="279">
        <v>1</v>
      </c>
      <c r="P10" s="10">
        <v>3.1</v>
      </c>
      <c r="Q10" s="151">
        <v>202</v>
      </c>
      <c r="R10" s="170">
        <f>'3.1 AY18'!D43</f>
        <v>0.88571428571428568</v>
      </c>
      <c r="S10" s="249" t="s">
        <v>166</v>
      </c>
      <c r="T10" s="244"/>
      <c r="U10" s="245"/>
      <c r="V10" s="245"/>
      <c r="W10" s="245"/>
      <c r="X10" s="247"/>
      <c r="Y10" s="129">
        <v>1</v>
      </c>
      <c r="Z10" s="279">
        <v>1</v>
      </c>
      <c r="AA10" s="8">
        <v>3</v>
      </c>
      <c r="AB10" s="9" t="s">
        <v>221</v>
      </c>
      <c r="AC10" s="10">
        <v>3.1</v>
      </c>
      <c r="AD10" s="151">
        <v>202</v>
      </c>
      <c r="AE10" s="170">
        <f>'3.1 AY19'!D43</f>
        <v>0.9291666666666667</v>
      </c>
      <c r="AF10" s="249" t="s">
        <v>216</v>
      </c>
      <c r="AG10" s="244"/>
      <c r="AH10" s="245"/>
      <c r="AI10" s="245"/>
      <c r="AJ10" s="245"/>
      <c r="AK10" s="247"/>
      <c r="AL10" s="129">
        <v>1</v>
      </c>
      <c r="AM10" s="279">
        <v>1</v>
      </c>
      <c r="AN10" s="8">
        <v>3</v>
      </c>
      <c r="AO10" s="9" t="s">
        <v>221</v>
      </c>
      <c r="AP10" s="10">
        <v>3.1</v>
      </c>
      <c r="AQ10" s="151">
        <v>202</v>
      </c>
      <c r="AR10" s="170">
        <f>'3.1 AY20'!D43</f>
        <v>0.85833333333333328</v>
      </c>
      <c r="AS10" s="249" t="s">
        <v>216</v>
      </c>
      <c r="AT10" s="244"/>
      <c r="AU10" s="245"/>
      <c r="AV10" s="245"/>
      <c r="AW10" s="262">
        <v>1</v>
      </c>
      <c r="AX10" s="279">
        <v>1</v>
      </c>
      <c r="AY10" s="8">
        <v>3</v>
      </c>
      <c r="AZ10" s="9" t="s">
        <v>221</v>
      </c>
      <c r="BA10" s="151">
        <v>3.1</v>
      </c>
      <c r="BB10" s="151">
        <v>202</v>
      </c>
      <c r="BC10" s="170">
        <f>'3.1 AY20'!O43</f>
        <v>0</v>
      </c>
      <c r="BD10" s="249" t="s">
        <v>270</v>
      </c>
      <c r="BE10" s="244"/>
      <c r="BF10" s="245"/>
      <c r="BG10" s="245"/>
      <c r="BH10" s="262">
        <v>1</v>
      </c>
      <c r="BI10" s="279"/>
      <c r="BJ10" s="8">
        <v>3</v>
      </c>
      <c r="BK10" s="9" t="s">
        <v>221</v>
      </c>
      <c r="BL10" s="151">
        <v>3.1</v>
      </c>
      <c r="BM10" s="151">
        <v>202</v>
      </c>
      <c r="BN10" s="170">
        <f>'3.1 AY20'!Z43</f>
        <v>0</v>
      </c>
      <c r="BO10" s="249" t="s">
        <v>270</v>
      </c>
      <c r="BP10" s="244"/>
      <c r="BQ10" s="245"/>
      <c r="BR10" s="245"/>
      <c r="BS10" s="262">
        <v>1</v>
      </c>
      <c r="BT10" s="279"/>
    </row>
    <row r="11" spans="2:72" x14ac:dyDescent="0.25">
      <c r="C11" s="11"/>
      <c r="D11" s="12"/>
      <c r="E11" s="10">
        <v>3.2</v>
      </c>
      <c r="F11" s="10">
        <v>202</v>
      </c>
      <c r="G11" s="133">
        <f>'3.2 AY17'!D43</f>
        <v>0.86549999999999994</v>
      </c>
      <c r="H11" s="128" t="s">
        <v>70</v>
      </c>
      <c r="I11" s="244"/>
      <c r="J11" s="245"/>
      <c r="K11" s="245"/>
      <c r="L11" s="245"/>
      <c r="M11" s="247"/>
      <c r="N11" s="129">
        <v>1</v>
      </c>
      <c r="O11" s="279">
        <v>1</v>
      </c>
      <c r="P11" s="10">
        <v>3.2</v>
      </c>
      <c r="Q11" s="151">
        <v>202</v>
      </c>
      <c r="R11" s="170">
        <f>'3.2 AY18'!D43</f>
        <v>0.93809523809523809</v>
      </c>
      <c r="S11" s="249" t="s">
        <v>166</v>
      </c>
      <c r="T11" s="244"/>
      <c r="U11" s="245"/>
      <c r="V11" s="245"/>
      <c r="W11" s="245"/>
      <c r="X11" s="247"/>
      <c r="Y11" s="129">
        <v>1</v>
      </c>
      <c r="Z11" s="279">
        <v>1</v>
      </c>
      <c r="AA11" s="11"/>
      <c r="AB11" s="12"/>
      <c r="AC11" s="151">
        <v>3.2</v>
      </c>
      <c r="AD11" s="151">
        <v>201</v>
      </c>
      <c r="AE11" s="170" t="str">
        <f>'3.2 AY19'!D43</f>
        <v>NA</v>
      </c>
      <c r="AF11" s="249" t="s">
        <v>167</v>
      </c>
      <c r="AG11" s="267"/>
      <c r="AH11" s="266"/>
      <c r="AI11" s="245"/>
      <c r="AJ11" s="245"/>
      <c r="AK11" s="247"/>
      <c r="AL11" s="129">
        <v>1</v>
      </c>
      <c r="AM11" s="279"/>
      <c r="AN11" s="11"/>
      <c r="AO11" s="12"/>
      <c r="AP11" s="151">
        <v>3.2</v>
      </c>
      <c r="AQ11" s="151">
        <v>202</v>
      </c>
      <c r="AR11" s="170">
        <f>'3.2 AY20'!D43</f>
        <v>0.83125000000000004</v>
      </c>
      <c r="AS11" s="249" t="s">
        <v>216</v>
      </c>
      <c r="AT11" s="250"/>
      <c r="AU11" s="245"/>
      <c r="AV11" s="245"/>
      <c r="AW11" s="262">
        <v>1</v>
      </c>
      <c r="AX11" s="279">
        <v>1</v>
      </c>
      <c r="AY11" s="11"/>
      <c r="AZ11" s="12"/>
      <c r="BA11" s="151">
        <v>3.2</v>
      </c>
      <c r="BB11" s="151">
        <v>202</v>
      </c>
      <c r="BC11" s="170">
        <f>'3.2 AY20'!O43</f>
        <v>0</v>
      </c>
      <c r="BD11" s="249" t="s">
        <v>270</v>
      </c>
      <c r="BE11" s="250"/>
      <c r="BF11" s="245"/>
      <c r="BG11" s="245"/>
      <c r="BH11" s="262">
        <v>1</v>
      </c>
      <c r="BI11" s="279"/>
      <c r="BJ11" s="11"/>
      <c r="BK11" s="12"/>
      <c r="BL11" s="151">
        <v>3.2</v>
      </c>
      <c r="BM11" s="151">
        <v>202</v>
      </c>
      <c r="BN11" s="170">
        <f>'3.2 AY20'!Z43</f>
        <v>0</v>
      </c>
      <c r="BO11" s="249" t="s">
        <v>270</v>
      </c>
      <c r="BP11" s="250"/>
      <c r="BQ11" s="245"/>
      <c r="BR11" s="245"/>
      <c r="BS11" s="262">
        <v>1</v>
      </c>
      <c r="BT11" s="279"/>
    </row>
    <row r="12" spans="2:72" ht="42" customHeight="1" x14ac:dyDescent="0.25">
      <c r="C12" s="13">
        <v>4</v>
      </c>
      <c r="D12" s="14" t="s">
        <v>7</v>
      </c>
      <c r="E12" s="15">
        <v>4.0999999999999996</v>
      </c>
      <c r="F12" s="15">
        <v>101</v>
      </c>
      <c r="G12" s="134">
        <f>'4.1 AY17'!K36</f>
        <v>0.84807142857142859</v>
      </c>
      <c r="H12" s="95" t="s">
        <v>103</v>
      </c>
      <c r="I12" s="69"/>
      <c r="J12" s="130"/>
      <c r="K12" s="130"/>
      <c r="L12" s="130"/>
      <c r="M12" s="131"/>
      <c r="N12" s="59">
        <v>1</v>
      </c>
      <c r="O12" s="3">
        <v>1</v>
      </c>
      <c r="P12" s="15">
        <v>4.0999999999999996</v>
      </c>
      <c r="Q12" s="15">
        <v>101</v>
      </c>
      <c r="R12" s="135">
        <f>'4.1 AY18'!D36</f>
        <v>0.59384615384615391</v>
      </c>
      <c r="S12" s="148" t="s">
        <v>105</v>
      </c>
      <c r="T12" s="69"/>
      <c r="U12" s="21"/>
      <c r="V12" s="21"/>
      <c r="W12" s="21"/>
      <c r="X12" s="22"/>
      <c r="Y12">
        <v>1</v>
      </c>
      <c r="Z12" s="3">
        <v>1</v>
      </c>
      <c r="AA12" s="13">
        <v>4</v>
      </c>
      <c r="AB12" s="14" t="s">
        <v>7</v>
      </c>
      <c r="AC12" s="15">
        <v>4.0999999999999996</v>
      </c>
      <c r="AD12" s="15">
        <v>101</v>
      </c>
      <c r="AE12" s="135">
        <f>'4.1 AY19'!D36</f>
        <v>0.875</v>
      </c>
      <c r="AF12" s="148" t="s">
        <v>216</v>
      </c>
      <c r="AG12" s="69"/>
      <c r="AH12" s="21"/>
      <c r="AI12" s="21"/>
      <c r="AJ12" s="21"/>
      <c r="AK12" s="22"/>
      <c r="AL12" s="59">
        <v>1</v>
      </c>
      <c r="AM12" s="3">
        <v>1</v>
      </c>
      <c r="AN12" s="13">
        <v>4</v>
      </c>
      <c r="AO12" s="14" t="s">
        <v>7</v>
      </c>
      <c r="AP12" s="15">
        <v>4.0999999999999996</v>
      </c>
      <c r="AQ12" s="15">
        <v>101</v>
      </c>
      <c r="AR12" s="135">
        <f>'4.1 AY20'!D36</f>
        <v>0.73895833333333327</v>
      </c>
      <c r="AS12" s="148" t="s">
        <v>216</v>
      </c>
      <c r="AT12" s="69"/>
      <c r="AU12" s="21"/>
      <c r="AV12" s="21"/>
      <c r="AW12" s="260">
        <v>1</v>
      </c>
      <c r="AX12" s="3">
        <v>1</v>
      </c>
      <c r="AY12" s="13">
        <v>4</v>
      </c>
      <c r="AZ12" s="14" t="s">
        <v>7</v>
      </c>
      <c r="BA12" s="149">
        <v>4.0999999999999996</v>
      </c>
      <c r="BB12" s="149">
        <v>101</v>
      </c>
      <c r="BC12" s="176">
        <f>'4.1 AY21'!D36</f>
        <v>0.828125</v>
      </c>
      <c r="BD12" s="249" t="s">
        <v>271</v>
      </c>
      <c r="BE12" s="69"/>
      <c r="BF12" s="245"/>
      <c r="BG12" s="21"/>
      <c r="BH12" s="260">
        <v>1</v>
      </c>
      <c r="BI12" s="3">
        <v>1</v>
      </c>
      <c r="BJ12" s="13">
        <v>4</v>
      </c>
      <c r="BK12" s="14" t="s">
        <v>7</v>
      </c>
      <c r="BL12" s="149">
        <v>4.0999999999999996</v>
      </c>
      <c r="BM12" s="149">
        <v>101</v>
      </c>
      <c r="BN12" s="176">
        <f>'4.1 AY21'!O36</f>
        <v>0</v>
      </c>
      <c r="BO12" s="249" t="s">
        <v>271</v>
      </c>
      <c r="BP12" s="69"/>
      <c r="BQ12" s="245"/>
      <c r="BR12" s="21"/>
      <c r="BS12" s="260">
        <v>1</v>
      </c>
      <c r="BT12" s="3"/>
    </row>
    <row r="13" spans="2:72" x14ac:dyDescent="0.25">
      <c r="C13" s="18"/>
      <c r="D13" s="19"/>
      <c r="E13" s="15">
        <v>4.2</v>
      </c>
      <c r="F13" s="15">
        <v>202</v>
      </c>
      <c r="G13" s="134">
        <f>'4.2 AY17'!D43</f>
        <v>0.90526315789473677</v>
      </c>
      <c r="H13" s="95" t="s">
        <v>70</v>
      </c>
      <c r="I13" s="69"/>
      <c r="J13" s="130"/>
      <c r="K13" s="130"/>
      <c r="L13" s="130"/>
      <c r="M13" s="131"/>
      <c r="N13" s="59">
        <v>1</v>
      </c>
      <c r="O13" s="3">
        <v>1</v>
      </c>
      <c r="P13" s="15">
        <v>4.2</v>
      </c>
      <c r="Q13" s="149">
        <v>101</v>
      </c>
      <c r="R13" s="135">
        <f>'4.2 AY18'!D43</f>
        <v>0.57256410256410262</v>
      </c>
      <c r="S13" s="150" t="s">
        <v>105</v>
      </c>
      <c r="T13" s="69"/>
      <c r="U13" s="21"/>
      <c r="V13" s="21"/>
      <c r="W13" s="21"/>
      <c r="X13" s="22"/>
      <c r="Y13">
        <v>1</v>
      </c>
      <c r="Z13" s="3">
        <v>1</v>
      </c>
      <c r="AA13" s="18"/>
      <c r="AB13" s="19"/>
      <c r="AC13" s="15">
        <v>4.2</v>
      </c>
      <c r="AD13" s="149">
        <v>202</v>
      </c>
      <c r="AE13" s="135">
        <f>'4.2 AY19'!D43</f>
        <v>0.75408333333333322</v>
      </c>
      <c r="AF13" s="150" t="s">
        <v>216</v>
      </c>
      <c r="AG13" s="69"/>
      <c r="AH13" s="21"/>
      <c r="AI13" s="21"/>
      <c r="AJ13" s="21"/>
      <c r="AK13" s="22"/>
      <c r="AL13" s="59">
        <v>1</v>
      </c>
      <c r="AM13" s="3">
        <v>1</v>
      </c>
      <c r="AN13" s="18"/>
      <c r="AO13" s="19"/>
      <c r="AP13" s="281">
        <v>4.2</v>
      </c>
      <c r="AQ13" s="282">
        <v>242</v>
      </c>
      <c r="AR13" s="283">
        <f>'4.2 AY20'!D43</f>
        <v>0.84453124999999996</v>
      </c>
      <c r="AS13" s="284" t="s">
        <v>103</v>
      </c>
      <c r="AT13" s="285"/>
      <c r="AU13" s="286"/>
      <c r="AV13" s="286"/>
      <c r="AW13" s="260">
        <v>1</v>
      </c>
      <c r="AX13" s="3">
        <v>1</v>
      </c>
      <c r="AY13" s="18"/>
      <c r="AZ13" s="19"/>
      <c r="BA13" s="281">
        <v>4.2</v>
      </c>
      <c r="BB13" s="282">
        <v>242</v>
      </c>
      <c r="BC13" s="283">
        <f>'4.2 AY21'!D43</f>
        <v>0.875</v>
      </c>
      <c r="BD13" s="284" t="s">
        <v>103</v>
      </c>
      <c r="BE13" s="285"/>
      <c r="BF13" s="286"/>
      <c r="BG13" s="286"/>
      <c r="BH13" s="260">
        <v>1</v>
      </c>
      <c r="BI13" s="3">
        <v>1</v>
      </c>
      <c r="BJ13" s="18"/>
      <c r="BK13" s="19"/>
      <c r="BL13" s="281">
        <v>4.2</v>
      </c>
      <c r="BM13" s="282">
        <v>242</v>
      </c>
      <c r="BN13" s="283">
        <f>'4.2 AY21'!O43</f>
        <v>0</v>
      </c>
      <c r="BO13" s="284" t="s">
        <v>103</v>
      </c>
      <c r="BP13" s="285"/>
      <c r="BQ13" s="286"/>
      <c r="BR13" s="286"/>
      <c r="BS13" s="260">
        <v>1</v>
      </c>
      <c r="BT13" s="3"/>
    </row>
    <row r="14" spans="2:72" ht="36.75" customHeight="1" x14ac:dyDescent="0.25">
      <c r="C14" s="16"/>
      <c r="D14" s="17"/>
      <c r="E14" s="15">
        <v>4.3</v>
      </c>
      <c r="F14" s="15">
        <v>213</v>
      </c>
      <c r="G14" s="134">
        <f>'4.3 AY17'!D43</f>
        <v>0.9</v>
      </c>
      <c r="H14" s="95" t="s">
        <v>87</v>
      </c>
      <c r="I14" s="69"/>
      <c r="J14" s="130"/>
      <c r="K14" s="130"/>
      <c r="L14" s="130"/>
      <c r="M14" s="131"/>
      <c r="N14" s="59">
        <v>1</v>
      </c>
      <c r="O14" s="3">
        <v>1</v>
      </c>
      <c r="P14" s="15">
        <v>4.3</v>
      </c>
      <c r="Q14" s="149">
        <v>213</v>
      </c>
      <c r="R14" s="135">
        <f>'4.3 AY18'!D43</f>
        <v>0.93407333333333331</v>
      </c>
      <c r="S14" s="150" t="s">
        <v>154</v>
      </c>
      <c r="T14" s="69"/>
      <c r="U14" s="21"/>
      <c r="V14" s="21"/>
      <c r="W14" s="21"/>
      <c r="X14" s="22"/>
      <c r="Y14">
        <v>1</v>
      </c>
      <c r="Z14" s="3">
        <v>1</v>
      </c>
      <c r="AA14" s="18"/>
      <c r="AB14" s="19"/>
      <c r="AC14" s="149">
        <v>4.3</v>
      </c>
      <c r="AD14" s="149">
        <v>213</v>
      </c>
      <c r="AE14" s="176">
        <f>'4.3 AY19'!D43</f>
        <v>0.88538461538461533</v>
      </c>
      <c r="AF14" s="150" t="s">
        <v>105</v>
      </c>
      <c r="AG14" s="69"/>
      <c r="AH14" s="21"/>
      <c r="AI14" s="21"/>
      <c r="AJ14" s="21"/>
      <c r="AK14" s="22"/>
      <c r="AL14" s="59">
        <v>1</v>
      </c>
      <c r="AM14" s="3">
        <v>1</v>
      </c>
      <c r="AN14" s="18"/>
      <c r="AO14" s="19"/>
      <c r="AP14" s="287"/>
      <c r="AQ14" s="287"/>
      <c r="AR14" s="288"/>
      <c r="AS14" s="289"/>
      <c r="AT14" s="290"/>
      <c r="AU14" s="66"/>
      <c r="AV14" s="291"/>
      <c r="AW14" s="260"/>
      <c r="AX14" s="3"/>
      <c r="AY14" s="18"/>
      <c r="AZ14" s="19"/>
      <c r="BA14" s="287"/>
      <c r="BB14" s="287"/>
      <c r="BC14" s="288"/>
      <c r="BD14" s="289"/>
      <c r="BE14" s="290"/>
      <c r="BF14" s="66"/>
      <c r="BG14" s="291"/>
      <c r="BH14" s="260">
        <v>1</v>
      </c>
      <c r="BI14" s="3"/>
      <c r="BJ14" s="18"/>
      <c r="BK14" s="19"/>
      <c r="BL14" s="287"/>
      <c r="BM14" s="287"/>
      <c r="BN14" s="288"/>
      <c r="BO14" s="289"/>
      <c r="BP14" s="290"/>
      <c r="BQ14" s="66"/>
      <c r="BR14" s="291"/>
      <c r="BS14" s="260">
        <v>1</v>
      </c>
      <c r="BT14" s="3"/>
    </row>
    <row r="15" spans="2:72" ht="50.25" customHeight="1" x14ac:dyDescent="0.25">
      <c r="C15" s="8">
        <v>5</v>
      </c>
      <c r="D15" s="9" t="s">
        <v>8</v>
      </c>
      <c r="E15" s="10">
        <v>5.0999999999999996</v>
      </c>
      <c r="F15" s="10">
        <v>101</v>
      </c>
      <c r="G15" s="133">
        <f>'5.1 AY17'!K36</f>
        <v>0.8478896103896103</v>
      </c>
      <c r="H15" s="128" t="s">
        <v>103</v>
      </c>
      <c r="I15" s="244"/>
      <c r="J15" s="245"/>
      <c r="K15" s="245"/>
      <c r="L15" s="245"/>
      <c r="M15" s="247"/>
      <c r="N15" s="129">
        <v>1</v>
      </c>
      <c r="O15" s="279">
        <v>1</v>
      </c>
      <c r="P15" s="10">
        <v>5.0999999999999996</v>
      </c>
      <c r="Q15" s="10">
        <v>101</v>
      </c>
      <c r="R15" s="133">
        <f>'5.1 AY18'!D36</f>
        <v>0.78461538461538471</v>
      </c>
      <c r="S15" s="243" t="s">
        <v>105</v>
      </c>
      <c r="T15" s="244"/>
      <c r="U15" s="245"/>
      <c r="V15" s="245"/>
      <c r="W15" s="245"/>
      <c r="X15" s="247"/>
      <c r="Y15" s="129">
        <v>1</v>
      </c>
      <c r="Z15" s="279">
        <v>1</v>
      </c>
      <c r="AA15" s="8">
        <v>5</v>
      </c>
      <c r="AB15" s="9" t="s">
        <v>8</v>
      </c>
      <c r="AC15" s="10">
        <v>5.0999999999999996</v>
      </c>
      <c r="AD15" s="10">
        <v>101</v>
      </c>
      <c r="AE15" s="133">
        <f>'5.1 AY19'!D36</f>
        <v>0.86666666666666659</v>
      </c>
      <c r="AF15" s="243" t="s">
        <v>216</v>
      </c>
      <c r="AG15" s="244"/>
      <c r="AH15" s="245"/>
      <c r="AI15" s="245"/>
      <c r="AJ15" s="245"/>
      <c r="AK15" s="247"/>
      <c r="AL15" s="129">
        <v>1</v>
      </c>
      <c r="AM15" s="279">
        <v>1</v>
      </c>
      <c r="AN15" s="8">
        <v>5</v>
      </c>
      <c r="AO15" s="9" t="s">
        <v>8</v>
      </c>
      <c r="AP15" s="10">
        <v>5.0999999999999996</v>
      </c>
      <c r="AQ15" s="10">
        <v>101</v>
      </c>
      <c r="AR15" s="133">
        <f>'5.1 AY20'!D36</f>
        <v>0.86666666666666659</v>
      </c>
      <c r="AS15" s="243" t="s">
        <v>216</v>
      </c>
      <c r="AT15" s="244"/>
      <c r="AU15" s="245"/>
      <c r="AV15" s="245"/>
      <c r="AW15" s="262">
        <v>1</v>
      </c>
      <c r="AX15" s="279">
        <v>1</v>
      </c>
      <c r="AY15" s="8">
        <v>5</v>
      </c>
      <c r="AZ15" s="9" t="s">
        <v>8</v>
      </c>
      <c r="BA15" s="151">
        <v>5.0999999999999996</v>
      </c>
      <c r="BB15" s="10">
        <v>101</v>
      </c>
      <c r="BC15" s="133">
        <f>'5.1 AY20'!O36</f>
        <v>0</v>
      </c>
      <c r="BD15" s="243" t="s">
        <v>270</v>
      </c>
      <c r="BE15" s="244"/>
      <c r="BF15" s="245"/>
      <c r="BG15" s="245"/>
      <c r="BH15" s="262">
        <v>1</v>
      </c>
      <c r="BI15" s="279"/>
      <c r="BJ15" s="8">
        <v>5</v>
      </c>
      <c r="BK15" s="9" t="s">
        <v>8</v>
      </c>
      <c r="BL15" s="151">
        <v>5.0999999999999996</v>
      </c>
      <c r="BM15" s="10">
        <v>101</v>
      </c>
      <c r="BN15" s="133">
        <f>'5.1 AY20'!Z36</f>
        <v>0</v>
      </c>
      <c r="BO15" s="243" t="s">
        <v>270</v>
      </c>
      <c r="BP15" s="244"/>
      <c r="BQ15" s="245"/>
      <c r="BR15" s="245"/>
      <c r="BS15" s="262">
        <v>1</v>
      </c>
      <c r="BT15" s="279"/>
    </row>
    <row r="16" spans="2:72" x14ac:dyDescent="0.3">
      <c r="C16" s="11"/>
      <c r="D16" s="12"/>
      <c r="E16" s="10">
        <v>5.2</v>
      </c>
      <c r="F16" s="10">
        <v>201</v>
      </c>
      <c r="G16" s="133">
        <f>'5.2 AY17'!D36</f>
        <v>0.79562500000000003</v>
      </c>
      <c r="H16" s="128" t="s">
        <v>103</v>
      </c>
      <c r="I16" s="244"/>
      <c r="J16" s="245"/>
      <c r="K16" s="245"/>
      <c r="L16" s="245"/>
      <c r="M16" s="247"/>
      <c r="N16" s="129">
        <v>1</v>
      </c>
      <c r="O16" s="279">
        <v>1</v>
      </c>
      <c r="P16" s="206">
        <v>5.2</v>
      </c>
      <c r="Q16" s="206">
        <v>201</v>
      </c>
      <c r="R16" s="207">
        <f>'5.2 AY18'!D36</f>
        <v>0.78074444444444424</v>
      </c>
      <c r="S16" s="254" t="s">
        <v>166</v>
      </c>
      <c r="T16" s="255"/>
      <c r="U16" s="256"/>
      <c r="V16" s="256"/>
      <c r="W16" s="256"/>
      <c r="X16" s="257"/>
      <c r="Y16" s="129">
        <v>1</v>
      </c>
      <c r="Z16" s="279">
        <v>1</v>
      </c>
      <c r="AA16" s="204"/>
      <c r="AB16" s="205"/>
      <c r="AC16" s="151">
        <v>5.2</v>
      </c>
      <c r="AD16" s="151">
        <v>201</v>
      </c>
      <c r="AE16" s="170">
        <f>'5.2 AY19'!D36</f>
        <v>0.94</v>
      </c>
      <c r="AF16" s="249" t="s">
        <v>167</v>
      </c>
      <c r="AG16" s="248"/>
      <c r="AH16" s="245"/>
      <c r="AI16" s="245"/>
      <c r="AJ16" s="245"/>
      <c r="AK16" s="247"/>
      <c r="AL16" s="129">
        <v>1</v>
      </c>
      <c r="AM16" s="279">
        <v>1</v>
      </c>
      <c r="AN16" s="204"/>
      <c r="AO16" s="205"/>
      <c r="AP16" s="151">
        <v>5.2</v>
      </c>
      <c r="AQ16" s="151">
        <v>201</v>
      </c>
      <c r="AR16" s="170">
        <f>'5.2 AY20'!D36</f>
        <v>1</v>
      </c>
      <c r="AS16" s="249" t="s">
        <v>167</v>
      </c>
      <c r="AT16" s="248"/>
      <c r="AU16" s="245"/>
      <c r="AV16" s="245"/>
      <c r="AW16" s="262">
        <v>1</v>
      </c>
      <c r="AX16" s="279">
        <v>1</v>
      </c>
      <c r="AY16" s="204"/>
      <c r="AZ16" s="205"/>
      <c r="BA16" s="151">
        <v>5.2</v>
      </c>
      <c r="BB16" s="151">
        <v>201</v>
      </c>
      <c r="BC16" s="170">
        <f>'5.2 AY21'!D36</f>
        <v>0.7</v>
      </c>
      <c r="BD16" s="249" t="s">
        <v>167</v>
      </c>
      <c r="BE16" s="299" t="s">
        <v>305</v>
      </c>
      <c r="BF16" s="245"/>
      <c r="BG16" s="245"/>
      <c r="BH16" s="262">
        <v>1</v>
      </c>
      <c r="BI16" s="279">
        <v>1</v>
      </c>
      <c r="BJ16" s="204"/>
      <c r="BK16" s="205"/>
      <c r="BL16" s="151">
        <v>5.2</v>
      </c>
      <c r="BM16" s="151">
        <v>201</v>
      </c>
      <c r="BN16" s="170">
        <f>'5.2 AY20'!Z36</f>
        <v>0</v>
      </c>
      <c r="BO16" s="249" t="s">
        <v>167</v>
      </c>
      <c r="BP16" s="248"/>
      <c r="BQ16" s="245"/>
      <c r="BR16" s="245"/>
      <c r="BS16" s="262">
        <v>1</v>
      </c>
      <c r="BT16" s="279"/>
    </row>
    <row r="17" spans="3:72" ht="36" customHeight="1" x14ac:dyDescent="0.25">
      <c r="C17" s="16"/>
      <c r="D17" s="17"/>
      <c r="E17" s="15">
        <v>6.2</v>
      </c>
      <c r="F17" s="15">
        <v>201</v>
      </c>
      <c r="G17" s="134">
        <f>'6.2 AY17'!D43</f>
        <v>0.84</v>
      </c>
      <c r="H17" s="95" t="s">
        <v>70</v>
      </c>
      <c r="I17" s="69"/>
      <c r="J17" s="130"/>
      <c r="K17" s="130"/>
      <c r="L17" s="130"/>
      <c r="M17" s="131"/>
      <c r="N17" s="59">
        <v>1</v>
      </c>
      <c r="O17" s="3">
        <v>1</v>
      </c>
      <c r="P17" s="175">
        <v>6.1</v>
      </c>
      <c r="Q17" s="149">
        <v>163</v>
      </c>
      <c r="R17" s="178">
        <f>'6.1 AY18'!D36</f>
        <v>0.86855555555555553</v>
      </c>
      <c r="S17" s="150" t="s">
        <v>167</v>
      </c>
      <c r="T17" s="69"/>
      <c r="U17" s="21"/>
      <c r="V17" s="21"/>
      <c r="W17" s="21"/>
      <c r="X17" s="22"/>
      <c r="Y17">
        <v>1</v>
      </c>
      <c r="Z17" s="3">
        <v>1</v>
      </c>
      <c r="AA17" s="13">
        <v>6</v>
      </c>
      <c r="AB17" s="14" t="s">
        <v>9</v>
      </c>
      <c r="AC17" s="175">
        <v>6.1</v>
      </c>
      <c r="AD17" s="149">
        <v>163</v>
      </c>
      <c r="AE17" s="178">
        <f>'6.1 AY19'!D36</f>
        <v>0.92400000000000004</v>
      </c>
      <c r="AF17" s="150" t="s">
        <v>216</v>
      </c>
      <c r="AG17" s="69"/>
      <c r="AH17" s="21"/>
      <c r="AI17" s="21"/>
      <c r="AJ17" s="21"/>
      <c r="AK17" s="22"/>
      <c r="AL17" s="59">
        <v>1</v>
      </c>
      <c r="AM17" s="3">
        <v>1</v>
      </c>
      <c r="AN17" s="13">
        <v>6</v>
      </c>
      <c r="AO17" s="14" t="s">
        <v>9</v>
      </c>
      <c r="AP17" s="175">
        <v>6.1</v>
      </c>
      <c r="AQ17" s="149">
        <v>163</v>
      </c>
      <c r="AR17" s="178">
        <f>'6.1 AY20'!D36</f>
        <v>0.91666666666666663</v>
      </c>
      <c r="AS17" s="150" t="s">
        <v>216</v>
      </c>
      <c r="AT17" s="69"/>
      <c r="AU17" s="21"/>
      <c r="AV17" s="21"/>
      <c r="AW17" s="260">
        <v>1</v>
      </c>
      <c r="AX17" s="3">
        <v>1</v>
      </c>
      <c r="AY17" s="13">
        <v>6</v>
      </c>
      <c r="AZ17" s="14" t="s">
        <v>9</v>
      </c>
      <c r="BA17" s="175">
        <v>6.1</v>
      </c>
      <c r="BB17" s="149">
        <v>201</v>
      </c>
      <c r="BC17" s="178">
        <f>'6.1 AY20'!O36</f>
        <v>0</v>
      </c>
      <c r="BD17" s="150" t="s">
        <v>270</v>
      </c>
      <c r="BE17" s="69"/>
      <c r="BF17" s="21"/>
      <c r="BG17" s="21"/>
      <c r="BH17" s="260">
        <v>1</v>
      </c>
      <c r="BI17" s="3"/>
      <c r="BJ17" s="13">
        <v>6</v>
      </c>
      <c r="BK17" s="14" t="s">
        <v>9</v>
      </c>
      <c r="BL17" s="175">
        <v>6.1</v>
      </c>
      <c r="BM17" s="149">
        <v>201</v>
      </c>
      <c r="BN17" s="178">
        <f>'6.1 AY20'!Z36</f>
        <v>0</v>
      </c>
      <c r="BO17" s="150" t="s">
        <v>270</v>
      </c>
      <c r="BP17" s="69"/>
      <c r="BQ17" s="21"/>
      <c r="BR17" s="21"/>
      <c r="BS17" s="260">
        <v>1</v>
      </c>
      <c r="BT17" s="3"/>
    </row>
    <row r="18" spans="3:72" x14ac:dyDescent="0.25">
      <c r="C18" s="8">
        <v>7</v>
      </c>
      <c r="D18" s="9" t="s">
        <v>10</v>
      </c>
      <c r="E18" s="10">
        <v>7.1</v>
      </c>
      <c r="F18" s="10" t="s">
        <v>11</v>
      </c>
      <c r="G18" s="133">
        <f>'7.1 AY17'!D43</f>
        <v>1</v>
      </c>
      <c r="H18" s="128" t="s">
        <v>89</v>
      </c>
      <c r="I18" s="244"/>
      <c r="J18" s="245"/>
      <c r="K18" s="245"/>
      <c r="L18" s="245"/>
      <c r="M18" s="247"/>
      <c r="N18" s="129">
        <v>1</v>
      </c>
      <c r="O18" s="279">
        <v>1</v>
      </c>
      <c r="P18" s="15">
        <v>6.2</v>
      </c>
      <c r="Q18" s="15">
        <v>201</v>
      </c>
      <c r="R18" s="135">
        <f>'6.2 AY18'!D43</f>
        <v>1</v>
      </c>
      <c r="S18" s="148" t="s">
        <v>166</v>
      </c>
      <c r="T18" s="69"/>
      <c r="U18" s="21"/>
      <c r="V18" s="21"/>
      <c r="W18" s="21"/>
      <c r="X18" s="22"/>
      <c r="Y18">
        <v>1</v>
      </c>
      <c r="Z18" s="3">
        <v>1</v>
      </c>
      <c r="AA18" s="16"/>
      <c r="AB18" s="17"/>
      <c r="AC18" s="149">
        <v>6.2</v>
      </c>
      <c r="AD18" s="149">
        <v>201</v>
      </c>
      <c r="AE18" s="176">
        <f>'6.2 AY19'!D43</f>
        <v>0.87</v>
      </c>
      <c r="AF18" s="150" t="s">
        <v>167</v>
      </c>
      <c r="AG18" s="237"/>
      <c r="AH18" s="240"/>
      <c r="AI18" s="21"/>
      <c r="AJ18" s="21"/>
      <c r="AK18" s="22"/>
      <c r="AL18" s="59">
        <v>1</v>
      </c>
      <c r="AM18" s="3">
        <v>1</v>
      </c>
      <c r="AN18" s="16"/>
      <c r="AO18" s="17"/>
      <c r="AP18" s="149">
        <v>6.2</v>
      </c>
      <c r="AQ18" s="149">
        <v>201</v>
      </c>
      <c r="AR18" s="176">
        <f>'6.2 AY20'!D43</f>
        <v>0.85</v>
      </c>
      <c r="AS18" s="150" t="s">
        <v>167</v>
      </c>
      <c r="AT18" s="233"/>
      <c r="AU18" s="21"/>
      <c r="AV18" s="21"/>
      <c r="AW18" s="260">
        <v>1</v>
      </c>
      <c r="AX18" s="3">
        <v>1</v>
      </c>
      <c r="AY18" s="16"/>
      <c r="AZ18" s="17"/>
      <c r="BA18" s="149">
        <v>6.2</v>
      </c>
      <c r="BB18" s="149">
        <v>201</v>
      </c>
      <c r="BC18" s="176">
        <f>'6.2 AY20'!O43</f>
        <v>0</v>
      </c>
      <c r="BD18" s="150" t="s">
        <v>167</v>
      </c>
      <c r="BE18" s="233"/>
      <c r="BF18" s="21"/>
      <c r="BG18" s="21"/>
      <c r="BH18" s="260">
        <v>1</v>
      </c>
      <c r="BI18" s="3"/>
      <c r="BJ18" s="16"/>
      <c r="BK18" s="17"/>
      <c r="BL18" s="149">
        <v>6.2</v>
      </c>
      <c r="BM18" s="149">
        <v>201</v>
      </c>
      <c r="BN18" s="176">
        <f>'6.2 AY20'!Z43</f>
        <v>0</v>
      </c>
      <c r="BO18" s="150" t="s">
        <v>167</v>
      </c>
      <c r="BP18" s="233"/>
      <c r="BQ18" s="21"/>
      <c r="BR18" s="21"/>
      <c r="BS18" s="260">
        <v>1</v>
      </c>
      <c r="BT18" s="3"/>
    </row>
    <row r="19" spans="3:72" ht="31.5" customHeight="1" x14ac:dyDescent="0.25">
      <c r="C19" s="11"/>
      <c r="D19" s="12"/>
      <c r="E19" s="10">
        <v>7.2</v>
      </c>
      <c r="F19" s="10">
        <v>213</v>
      </c>
      <c r="G19" s="133">
        <f>'7.2 AY17'!D43</f>
        <v>1</v>
      </c>
      <c r="H19" s="128" t="s">
        <v>87</v>
      </c>
      <c r="I19" s="244"/>
      <c r="J19" s="245"/>
      <c r="K19" s="245"/>
      <c r="L19" s="245"/>
      <c r="M19" s="247"/>
      <c r="N19" s="129">
        <v>1</v>
      </c>
      <c r="O19" s="279">
        <v>1</v>
      </c>
      <c r="P19" s="10">
        <v>7.1</v>
      </c>
      <c r="Q19" s="151">
        <v>101</v>
      </c>
      <c r="R19" s="133">
        <f>'7.1 AY18'!D43</f>
        <v>0.59076923076923082</v>
      </c>
      <c r="S19" s="249" t="s">
        <v>105</v>
      </c>
      <c r="T19" s="244"/>
      <c r="U19" s="245"/>
      <c r="V19" s="245"/>
      <c r="W19" s="245"/>
      <c r="X19" s="247"/>
      <c r="Y19" s="129">
        <v>1</v>
      </c>
      <c r="Z19" s="279">
        <v>1</v>
      </c>
      <c r="AA19" s="8">
        <v>7</v>
      </c>
      <c r="AB19" s="9" t="s">
        <v>10</v>
      </c>
      <c r="AC19" s="151">
        <v>7.1</v>
      </c>
      <c r="AD19" s="151">
        <v>101</v>
      </c>
      <c r="AE19" s="170">
        <f>'7.1 AY19'!D43</f>
        <v>0.84099999999999997</v>
      </c>
      <c r="AF19" s="249" t="s">
        <v>105</v>
      </c>
      <c r="AG19" s="248"/>
      <c r="AH19" s="266"/>
      <c r="AI19" s="245"/>
      <c r="AJ19" s="245"/>
      <c r="AK19" s="247"/>
      <c r="AL19" s="129">
        <v>1</v>
      </c>
      <c r="AM19" s="279">
        <v>1</v>
      </c>
      <c r="AN19" s="8">
        <v>7</v>
      </c>
      <c r="AO19" s="9" t="s">
        <v>10</v>
      </c>
      <c r="AP19" s="151">
        <v>7.1</v>
      </c>
      <c r="AQ19" s="151">
        <v>263</v>
      </c>
      <c r="AR19" s="170">
        <f>'7.1 AY20'!D43</f>
        <v>0.9</v>
      </c>
      <c r="AS19" s="249" t="s">
        <v>167</v>
      </c>
      <c r="AT19" s="251"/>
      <c r="AU19" s="245"/>
      <c r="AV19" s="245"/>
      <c r="AW19" s="262">
        <v>1</v>
      </c>
      <c r="AX19" s="279">
        <v>1</v>
      </c>
      <c r="AY19" s="8">
        <v>7</v>
      </c>
      <c r="AZ19" s="9" t="s">
        <v>10</v>
      </c>
      <c r="BA19" s="151">
        <v>7.1</v>
      </c>
      <c r="BB19" s="151">
        <v>102</v>
      </c>
      <c r="BC19" s="170">
        <f>'7.1 AY21'!D43</f>
        <v>1</v>
      </c>
      <c r="BD19" s="249" t="s">
        <v>167</v>
      </c>
      <c r="BE19" s="251"/>
      <c r="BF19" s="245"/>
      <c r="BG19" s="245"/>
      <c r="BH19" s="262">
        <v>1</v>
      </c>
      <c r="BI19" s="279">
        <v>1</v>
      </c>
      <c r="BJ19" s="8">
        <v>7</v>
      </c>
      <c r="BK19" s="9" t="s">
        <v>10</v>
      </c>
      <c r="BL19" s="151">
        <v>7.1</v>
      </c>
      <c r="BM19" s="151">
        <v>213</v>
      </c>
      <c r="BN19" s="170">
        <f>'7.1 AY20'!Z43</f>
        <v>0</v>
      </c>
      <c r="BO19" s="249" t="s">
        <v>270</v>
      </c>
      <c r="BP19" s="251"/>
      <c r="BQ19" s="245"/>
      <c r="BR19" s="245"/>
      <c r="BS19" s="262">
        <v>1</v>
      </c>
      <c r="BT19" s="279"/>
    </row>
    <row r="20" spans="3:72" x14ac:dyDescent="0.25">
      <c r="C20" s="13">
        <v>8</v>
      </c>
      <c r="D20" s="14" t="s">
        <v>12</v>
      </c>
      <c r="E20" s="120">
        <v>8.1</v>
      </c>
      <c r="F20" s="15">
        <v>205</v>
      </c>
      <c r="G20" s="136" t="s">
        <v>165</v>
      </c>
      <c r="H20" s="121" t="s">
        <v>88</v>
      </c>
      <c r="I20" s="69"/>
      <c r="J20" s="130"/>
      <c r="K20" s="130"/>
      <c r="L20" s="130"/>
      <c r="M20" s="131"/>
      <c r="N20" s="59">
        <v>1</v>
      </c>
      <c r="O20" s="3">
        <v>0</v>
      </c>
      <c r="P20" s="10">
        <v>7.2</v>
      </c>
      <c r="Q20" s="151">
        <v>213</v>
      </c>
      <c r="R20" s="133">
        <f>'7.2 AY18'!D43</f>
        <v>0.94634285714285715</v>
      </c>
      <c r="S20" s="249" t="s">
        <v>154</v>
      </c>
      <c r="T20" s="244"/>
      <c r="U20" s="245"/>
      <c r="V20" s="245"/>
      <c r="W20" s="245"/>
      <c r="X20" s="247"/>
      <c r="Y20" s="129">
        <v>1</v>
      </c>
      <c r="Z20" s="279">
        <v>1</v>
      </c>
      <c r="AA20" s="11"/>
      <c r="AB20" s="12"/>
      <c r="AC20" s="151">
        <v>7.2</v>
      </c>
      <c r="AD20" s="151">
        <v>213</v>
      </c>
      <c r="AE20" s="170">
        <f>'7.2 AY19'!D43</f>
        <v>0.88538461538461533</v>
      </c>
      <c r="AF20" s="249" t="s">
        <v>105</v>
      </c>
      <c r="AG20" s="252"/>
      <c r="AH20" s="245"/>
      <c r="AI20" s="245"/>
      <c r="AJ20" s="245"/>
      <c r="AK20" s="247"/>
      <c r="AL20" s="129">
        <v>1</v>
      </c>
      <c r="AM20" s="279">
        <v>1</v>
      </c>
      <c r="AN20" s="11"/>
      <c r="AO20" s="12"/>
      <c r="AP20" s="151">
        <v>7.2</v>
      </c>
      <c r="AQ20" s="151" t="s">
        <v>272</v>
      </c>
      <c r="AR20" s="170">
        <f>'7.2 AY20'!D43</f>
        <v>1</v>
      </c>
      <c r="AS20" s="249" t="s">
        <v>89</v>
      </c>
      <c r="AT20" s="252"/>
      <c r="AU20" s="245"/>
      <c r="AV20" s="245"/>
      <c r="AW20" s="262">
        <v>1</v>
      </c>
      <c r="AX20" s="279">
        <v>1</v>
      </c>
      <c r="AY20" s="11"/>
      <c r="AZ20" s="12"/>
      <c r="BA20" s="151">
        <v>7.2</v>
      </c>
      <c r="BB20" s="151" t="s">
        <v>272</v>
      </c>
      <c r="BC20" s="170">
        <f>'7.2 AY21'!D43</f>
        <v>0.81428571428571428</v>
      </c>
      <c r="BD20" s="249" t="s">
        <v>89</v>
      </c>
      <c r="BE20" s="252"/>
      <c r="BF20" s="245"/>
      <c r="BG20" s="245"/>
      <c r="BH20" s="262">
        <v>1</v>
      </c>
      <c r="BI20" s="279">
        <v>1</v>
      </c>
      <c r="BJ20" s="11"/>
      <c r="BK20" s="12"/>
      <c r="BL20" s="151">
        <v>7.2</v>
      </c>
      <c r="BM20" s="151" t="s">
        <v>272</v>
      </c>
      <c r="BN20" s="170">
        <f>'7.2 AY21'!O43</f>
        <v>0</v>
      </c>
      <c r="BO20" s="249" t="s">
        <v>89</v>
      </c>
      <c r="BP20" s="252"/>
      <c r="BQ20" s="245"/>
      <c r="BR20" s="245"/>
      <c r="BS20" s="262">
        <v>1</v>
      </c>
      <c r="BT20" s="279"/>
    </row>
    <row r="21" spans="3:72" ht="33.75" customHeight="1" x14ac:dyDescent="0.25">
      <c r="C21" s="16"/>
      <c r="D21" s="17"/>
      <c r="E21" s="15">
        <v>8.1999999999999993</v>
      </c>
      <c r="F21" s="15">
        <v>201</v>
      </c>
      <c r="G21" s="134">
        <f>'8.2 AY17'!D43</f>
        <v>0.96005033029254472</v>
      </c>
      <c r="H21" s="95" t="s">
        <v>70</v>
      </c>
      <c r="I21" s="69"/>
      <c r="J21" s="130"/>
      <c r="K21" s="130"/>
      <c r="L21" s="130"/>
      <c r="M21" s="131"/>
      <c r="N21" s="59">
        <v>1</v>
      </c>
      <c r="O21" s="3">
        <v>1</v>
      </c>
      <c r="P21" s="175">
        <v>8.1</v>
      </c>
      <c r="Q21" s="149">
        <v>163</v>
      </c>
      <c r="R21" s="176">
        <f>'8.1 AY18'!D43</f>
        <v>0.90222222222222226</v>
      </c>
      <c r="S21" s="150" t="s">
        <v>167</v>
      </c>
      <c r="T21" s="69"/>
      <c r="U21" s="21"/>
      <c r="V21" s="21"/>
      <c r="W21" s="21"/>
      <c r="X21" s="22"/>
      <c r="Y21">
        <v>1</v>
      </c>
      <c r="Z21" s="3">
        <v>1</v>
      </c>
      <c r="AA21" s="13">
        <v>8</v>
      </c>
      <c r="AB21" s="14" t="s">
        <v>12</v>
      </c>
      <c r="AC21" s="175">
        <v>8.1</v>
      </c>
      <c r="AD21" s="149">
        <v>163</v>
      </c>
      <c r="AE21" s="176">
        <f>'8.1 AY19'!D43</f>
        <v>0.88749999999999996</v>
      </c>
      <c r="AF21" s="150" t="s">
        <v>216</v>
      </c>
      <c r="AG21" s="238"/>
      <c r="AH21" s="239"/>
      <c r="AI21" s="21"/>
      <c r="AJ21" s="21"/>
      <c r="AK21" s="22"/>
      <c r="AL21" s="59">
        <v>1</v>
      </c>
      <c r="AM21" s="279">
        <v>1</v>
      </c>
      <c r="AN21" s="13">
        <v>8</v>
      </c>
      <c r="AO21" s="14" t="s">
        <v>12</v>
      </c>
      <c r="AP21" s="175">
        <v>8.1</v>
      </c>
      <c r="AQ21" s="149">
        <v>163</v>
      </c>
      <c r="AR21" s="176">
        <f>'8.1 AY20'!D43</f>
        <v>0.8666666666666667</v>
      </c>
      <c r="AS21" s="150" t="s">
        <v>216</v>
      </c>
      <c r="AT21" s="238"/>
      <c r="AU21" s="21"/>
      <c r="AV21" s="21"/>
      <c r="AW21" s="260">
        <v>1</v>
      </c>
      <c r="AX21" s="280">
        <v>1</v>
      </c>
      <c r="AY21" s="13">
        <v>8</v>
      </c>
      <c r="AZ21" s="14" t="s">
        <v>12</v>
      </c>
      <c r="BA21" s="175">
        <v>8.1</v>
      </c>
      <c r="BB21" s="231"/>
      <c r="BC21" s="176">
        <f>'8.1 AY20'!O43</f>
        <v>0</v>
      </c>
      <c r="BD21" s="232"/>
      <c r="BE21" s="238"/>
      <c r="BF21" s="21"/>
      <c r="BG21" s="21"/>
      <c r="BH21" s="260">
        <v>1</v>
      </c>
      <c r="BI21" s="280"/>
      <c r="BJ21" s="13">
        <v>8</v>
      </c>
      <c r="BK21" s="14" t="s">
        <v>12</v>
      </c>
      <c r="BL21" s="175">
        <v>8.1</v>
      </c>
      <c r="BM21" s="149">
        <v>201</v>
      </c>
      <c r="BN21" s="176">
        <f>'8.1 AY20'!Z43</f>
        <v>0</v>
      </c>
      <c r="BO21" s="150" t="s">
        <v>270</v>
      </c>
      <c r="BP21" s="238"/>
      <c r="BQ21" s="21"/>
      <c r="BR21" s="21"/>
      <c r="BS21" s="260">
        <v>1</v>
      </c>
      <c r="BT21" s="280"/>
    </row>
    <row r="22" spans="3:72" ht="30" x14ac:dyDescent="0.25">
      <c r="C22" s="8">
        <v>9</v>
      </c>
      <c r="D22" s="9" t="s">
        <v>13</v>
      </c>
      <c r="E22" s="10">
        <v>9.1</v>
      </c>
      <c r="F22" s="10">
        <v>123</v>
      </c>
      <c r="G22" s="133">
        <f>'9.1 AY17'!D36</f>
        <v>0.85250000000000004</v>
      </c>
      <c r="H22" s="128" t="s">
        <v>105</v>
      </c>
      <c r="I22" s="244"/>
      <c r="J22" s="245"/>
      <c r="K22" s="245"/>
      <c r="L22" s="245"/>
      <c r="M22" s="247"/>
      <c r="N22" s="129">
        <v>1</v>
      </c>
      <c r="O22" s="279">
        <v>1</v>
      </c>
      <c r="P22" s="15">
        <v>8.1999999999999993</v>
      </c>
      <c r="Q22" s="15">
        <v>201</v>
      </c>
      <c r="R22" s="135">
        <f>'8.2 AY18'!D43</f>
        <v>1</v>
      </c>
      <c r="S22" s="148" t="s">
        <v>166</v>
      </c>
      <c r="T22" s="69"/>
      <c r="U22" s="21"/>
      <c r="V22" s="21"/>
      <c r="W22" s="21"/>
      <c r="X22" s="22"/>
      <c r="Y22">
        <v>1</v>
      </c>
      <c r="Z22" s="3">
        <v>1</v>
      </c>
      <c r="AA22" s="16"/>
      <c r="AB22" s="17"/>
      <c r="AC22" s="149">
        <v>8.1999999999999993</v>
      </c>
      <c r="AD22" s="149">
        <v>201</v>
      </c>
      <c r="AE22" s="176" t="str">
        <f>'8.2 AY19'!D43</f>
        <v>NA</v>
      </c>
      <c r="AF22" s="150" t="s">
        <v>167</v>
      </c>
      <c r="AG22" s="263"/>
      <c r="AH22" s="21"/>
      <c r="AI22" s="21"/>
      <c r="AJ22" s="21"/>
      <c r="AK22" s="22"/>
      <c r="AL22" s="59">
        <v>1</v>
      </c>
      <c r="AM22" s="3"/>
      <c r="AN22" s="16"/>
      <c r="AO22" s="17"/>
      <c r="AP22" s="149">
        <v>8.1999999999999993</v>
      </c>
      <c r="AQ22" s="149">
        <v>201</v>
      </c>
      <c r="AR22" s="176" t="str">
        <f>'8.2 AY20'!D43</f>
        <v>NA</v>
      </c>
      <c r="AS22" s="150" t="s">
        <v>167</v>
      </c>
      <c r="AT22" s="233"/>
      <c r="AU22" s="21"/>
      <c r="AV22" s="21"/>
      <c r="AW22" s="260">
        <v>1</v>
      </c>
      <c r="AX22" s="3"/>
      <c r="AY22" s="16"/>
      <c r="AZ22" s="17"/>
      <c r="BA22" s="149">
        <v>8.1999999999999993</v>
      </c>
      <c r="BB22" s="149">
        <v>201</v>
      </c>
      <c r="BC22" s="176">
        <f>'8.2 AY19'!AB43</f>
        <v>0</v>
      </c>
      <c r="BD22" s="150" t="s">
        <v>167</v>
      </c>
      <c r="BE22" s="237"/>
      <c r="BF22" s="21"/>
      <c r="BG22" s="21"/>
      <c r="BH22" s="260">
        <v>1</v>
      </c>
      <c r="BI22" s="3"/>
      <c r="BJ22" s="16"/>
      <c r="BK22" s="17"/>
      <c r="BL22" s="149">
        <v>8.1999999999999993</v>
      </c>
      <c r="BM22" s="149">
        <v>201</v>
      </c>
      <c r="BN22" s="176">
        <f>'8.2 AY19'!AM43</f>
        <v>0</v>
      </c>
      <c r="BO22" s="150" t="s">
        <v>167</v>
      </c>
      <c r="BP22" s="237"/>
      <c r="BQ22" s="21"/>
      <c r="BR22" s="21"/>
      <c r="BS22" s="260">
        <v>1</v>
      </c>
      <c r="BT22" s="3"/>
    </row>
    <row r="23" spans="3:72" ht="41.25" customHeight="1" x14ac:dyDescent="0.25">
      <c r="C23" s="11"/>
      <c r="D23" s="12"/>
      <c r="E23" s="10">
        <v>9.1999999999999993</v>
      </c>
      <c r="F23" s="10">
        <v>201</v>
      </c>
      <c r="G23" s="133">
        <f>'9.2 AY17'!D43</f>
        <v>0.8544891640866874</v>
      </c>
      <c r="H23" s="128" t="s">
        <v>70</v>
      </c>
      <c r="I23" s="244"/>
      <c r="J23" s="245"/>
      <c r="K23" s="245"/>
      <c r="L23" s="245"/>
      <c r="M23" s="247"/>
      <c r="N23" s="129">
        <v>1</v>
      </c>
      <c r="O23" s="279">
        <v>1</v>
      </c>
      <c r="P23" s="10">
        <v>9.1</v>
      </c>
      <c r="Q23" s="10">
        <v>123</v>
      </c>
      <c r="R23" s="133">
        <f>'9.1 AY18'!D36</f>
        <v>0.85750000000000004</v>
      </c>
      <c r="S23" s="243" t="s">
        <v>105</v>
      </c>
      <c r="T23" s="244"/>
      <c r="U23" s="245"/>
      <c r="V23" s="245"/>
      <c r="W23" s="245"/>
      <c r="X23" s="247"/>
      <c r="Y23" s="129">
        <v>1</v>
      </c>
      <c r="Z23" s="279">
        <v>1</v>
      </c>
      <c r="AA23" s="8">
        <v>9</v>
      </c>
      <c r="AB23" s="9" t="s">
        <v>13</v>
      </c>
      <c r="AC23" s="151">
        <v>9.1</v>
      </c>
      <c r="AD23" s="151">
        <v>123</v>
      </c>
      <c r="AE23" s="170">
        <f>'9.1 AY19'!D36</f>
        <v>0.97333333333333327</v>
      </c>
      <c r="AF23" s="249" t="s">
        <v>105</v>
      </c>
      <c r="AG23" s="252"/>
      <c r="AH23" s="253"/>
      <c r="AI23" s="245"/>
      <c r="AJ23" s="245"/>
      <c r="AK23" s="247"/>
      <c r="AL23" s="129">
        <v>1</v>
      </c>
      <c r="AM23" s="279">
        <v>1</v>
      </c>
      <c r="AN23" s="8">
        <v>9</v>
      </c>
      <c r="AO23" s="9" t="s">
        <v>13</v>
      </c>
      <c r="AP23" s="151">
        <v>9.1</v>
      </c>
      <c r="AQ23" s="151">
        <v>201</v>
      </c>
      <c r="AR23" s="170">
        <f>'9.1 AY20'!D36</f>
        <v>0.90709219858156021</v>
      </c>
      <c r="AS23" s="249" t="s">
        <v>270</v>
      </c>
      <c r="AT23" s="248"/>
      <c r="AU23" s="245"/>
      <c r="AV23" s="245"/>
      <c r="AW23" s="262">
        <v>1</v>
      </c>
      <c r="AX23" s="279">
        <v>1</v>
      </c>
      <c r="AY23" s="8">
        <v>9</v>
      </c>
      <c r="AZ23" s="9" t="s">
        <v>13</v>
      </c>
      <c r="BA23" s="151">
        <v>9.1</v>
      </c>
      <c r="BB23" s="151">
        <v>201</v>
      </c>
      <c r="BC23" s="170">
        <f>'9.1 AY19'!AB36</f>
        <v>0</v>
      </c>
      <c r="BD23" s="249" t="s">
        <v>270</v>
      </c>
      <c r="BE23" s="252"/>
      <c r="BF23" s="245"/>
      <c r="BG23" s="21"/>
      <c r="BH23" s="262">
        <v>1</v>
      </c>
      <c r="BI23" s="279"/>
      <c r="BJ23" s="8">
        <v>9</v>
      </c>
      <c r="BK23" s="9" t="s">
        <v>13</v>
      </c>
      <c r="BL23" s="151">
        <v>9.1</v>
      </c>
      <c r="BM23" s="151">
        <v>201</v>
      </c>
      <c r="BN23" s="170">
        <f>'9.1 AY19'!AM36</f>
        <v>0</v>
      </c>
      <c r="BO23" s="249" t="s">
        <v>270</v>
      </c>
      <c r="BP23" s="252"/>
      <c r="BQ23" s="245"/>
      <c r="BR23" s="21"/>
      <c r="BS23" s="262">
        <v>1</v>
      </c>
      <c r="BT23" s="279"/>
    </row>
    <row r="24" spans="3:72" x14ac:dyDescent="0.25">
      <c r="C24" s="13">
        <v>10</v>
      </c>
      <c r="D24" s="14" t="s">
        <v>14</v>
      </c>
      <c r="E24" s="15">
        <v>10.1</v>
      </c>
      <c r="F24" s="15">
        <v>102</v>
      </c>
      <c r="G24" s="134">
        <f>'10.1 AY17'!D36</f>
        <v>0.85290674990245807</v>
      </c>
      <c r="H24" s="95" t="s">
        <v>70</v>
      </c>
      <c r="I24" s="69"/>
      <c r="J24" s="130"/>
      <c r="K24" s="130"/>
      <c r="L24" s="130"/>
      <c r="M24" s="131"/>
      <c r="N24" s="59">
        <v>1</v>
      </c>
      <c r="O24" s="3">
        <v>1</v>
      </c>
      <c r="P24" s="10">
        <v>9.1999999999999993</v>
      </c>
      <c r="Q24" s="10">
        <v>201</v>
      </c>
      <c r="R24" s="133">
        <f>'9.2 AY18'!D43</f>
        <v>0.90909090909090906</v>
      </c>
      <c r="S24" s="243" t="s">
        <v>166</v>
      </c>
      <c r="T24" s="244"/>
      <c r="U24" s="245"/>
      <c r="V24" s="245"/>
      <c r="W24" s="245"/>
      <c r="X24" s="247"/>
      <c r="Y24" s="129">
        <v>1</v>
      </c>
      <c r="Z24" s="279">
        <v>1</v>
      </c>
      <c r="AA24" s="11"/>
      <c r="AB24" s="12"/>
      <c r="AC24" s="151">
        <v>9.1999999999999993</v>
      </c>
      <c r="AD24" s="151">
        <v>201</v>
      </c>
      <c r="AE24" s="170">
        <f>'9.2 AY19'!D43</f>
        <v>0.9375</v>
      </c>
      <c r="AF24" s="249" t="s">
        <v>167</v>
      </c>
      <c r="AG24" s="248"/>
      <c r="AH24" s="245"/>
      <c r="AI24" s="245"/>
      <c r="AJ24" s="245"/>
      <c r="AK24" s="247"/>
      <c r="AL24" s="129">
        <v>1</v>
      </c>
      <c r="AM24" s="279">
        <v>1</v>
      </c>
      <c r="AN24" s="11"/>
      <c r="AO24" s="12"/>
      <c r="AP24" s="151">
        <v>9.1999999999999993</v>
      </c>
      <c r="AQ24" s="151">
        <v>201</v>
      </c>
      <c r="AR24" s="170">
        <f>'9.2 AY20'!D43</f>
        <v>0.8</v>
      </c>
      <c r="AS24" s="249" t="s">
        <v>167</v>
      </c>
      <c r="AT24" s="248"/>
      <c r="AU24" s="245"/>
      <c r="AV24" s="245"/>
      <c r="AW24" s="262">
        <v>1</v>
      </c>
      <c r="AX24" s="279">
        <v>1</v>
      </c>
      <c r="AY24" s="11"/>
      <c r="AZ24" s="12"/>
      <c r="BA24" s="151">
        <v>9.1999999999999993</v>
      </c>
      <c r="BB24" s="151">
        <v>201</v>
      </c>
      <c r="BC24" s="170">
        <f>'9.2 AY21'!D43</f>
        <v>0.83</v>
      </c>
      <c r="BD24" s="249" t="s">
        <v>167</v>
      </c>
      <c r="BE24" s="248"/>
      <c r="BF24" s="245"/>
      <c r="BG24" s="245"/>
      <c r="BH24" s="262">
        <v>1</v>
      </c>
      <c r="BI24" s="279">
        <v>1</v>
      </c>
      <c r="BJ24" s="11"/>
      <c r="BK24" s="12"/>
      <c r="BL24" s="151">
        <v>9.1999999999999993</v>
      </c>
      <c r="BM24" s="151">
        <v>201</v>
      </c>
      <c r="BN24" s="170">
        <f>'9.2 AY20'!Z43</f>
        <v>0</v>
      </c>
      <c r="BO24" s="249" t="s">
        <v>167</v>
      </c>
      <c r="BP24" s="248"/>
      <c r="BQ24" s="245"/>
      <c r="BR24" s="245"/>
      <c r="BS24" s="262">
        <v>1</v>
      </c>
      <c r="BT24" s="279"/>
    </row>
    <row r="25" spans="3:72" ht="43.5" customHeight="1" x14ac:dyDescent="0.3">
      <c r="C25" s="16"/>
      <c r="D25" s="17"/>
      <c r="E25" s="120">
        <v>10.199999999999999</v>
      </c>
      <c r="F25" s="15">
        <v>163</v>
      </c>
      <c r="G25" s="136">
        <f>'10.2 AY17'!P55</f>
        <v>0.88324330741378276</v>
      </c>
      <c r="H25" s="121" t="s">
        <v>70</v>
      </c>
      <c r="I25" s="69"/>
      <c r="J25" s="130"/>
      <c r="K25" s="130"/>
      <c r="L25" s="130"/>
      <c r="M25" s="131"/>
      <c r="N25" s="59">
        <v>1</v>
      </c>
      <c r="O25" s="3">
        <v>1</v>
      </c>
      <c r="P25" s="15">
        <v>10.1</v>
      </c>
      <c r="Q25" s="15">
        <v>102</v>
      </c>
      <c r="R25" s="135">
        <f>'10.1 AY18'!D43</f>
        <v>0.76923076923076927</v>
      </c>
      <c r="S25" s="148" t="s">
        <v>166</v>
      </c>
      <c r="T25" s="69"/>
      <c r="U25" s="21"/>
      <c r="V25" s="21"/>
      <c r="W25" s="21"/>
      <c r="X25" s="22"/>
      <c r="Y25">
        <v>1</v>
      </c>
      <c r="Z25" s="3">
        <v>1</v>
      </c>
      <c r="AA25" s="13">
        <v>10</v>
      </c>
      <c r="AB25" s="14" t="s">
        <v>14</v>
      </c>
      <c r="AC25" s="149">
        <v>10.1</v>
      </c>
      <c r="AD25" s="149">
        <v>102</v>
      </c>
      <c r="AE25" s="176">
        <f>'10.1 AY19'!D43</f>
        <v>0.78748148148148134</v>
      </c>
      <c r="AF25" s="150" t="s">
        <v>216</v>
      </c>
      <c r="AG25" s="238"/>
      <c r="AH25" s="239"/>
      <c r="AI25" s="21"/>
      <c r="AJ25" s="21"/>
      <c r="AK25" s="22"/>
      <c r="AL25" s="59">
        <v>1</v>
      </c>
      <c r="AM25" s="3">
        <v>1</v>
      </c>
      <c r="AN25" s="13">
        <v>10</v>
      </c>
      <c r="AO25" s="14" t="s">
        <v>14</v>
      </c>
      <c r="AP25" s="149">
        <v>10.1</v>
      </c>
      <c r="AQ25" s="149">
        <v>263</v>
      </c>
      <c r="AR25" s="176">
        <f>'10.1 AY20'!D43</f>
        <v>0.75</v>
      </c>
      <c r="AS25" s="150" t="s">
        <v>167</v>
      </c>
      <c r="AT25" s="238"/>
      <c r="AU25" s="21"/>
      <c r="AV25" s="21"/>
      <c r="AW25" s="260">
        <v>1</v>
      </c>
      <c r="AX25" s="3">
        <v>1</v>
      </c>
      <c r="AY25" s="13">
        <v>10</v>
      </c>
      <c r="AZ25" s="14" t="s">
        <v>14</v>
      </c>
      <c r="BA25" s="149">
        <v>10.1</v>
      </c>
      <c r="BB25" s="149">
        <v>263</v>
      </c>
      <c r="BC25" s="176">
        <f>'10.1 AY21'!D43</f>
        <v>0.78</v>
      </c>
      <c r="BD25" s="150" t="s">
        <v>167</v>
      </c>
      <c r="BE25" s="300" t="s">
        <v>311</v>
      </c>
      <c r="BF25" s="21"/>
      <c r="BG25" s="21"/>
      <c r="BH25" s="260">
        <v>1</v>
      </c>
      <c r="BI25" s="3">
        <v>1</v>
      </c>
      <c r="BJ25" s="13">
        <v>10</v>
      </c>
      <c r="BK25" s="14" t="s">
        <v>14</v>
      </c>
      <c r="BL25" s="149">
        <v>10.1</v>
      </c>
      <c r="BM25" s="149">
        <v>263</v>
      </c>
      <c r="BN25" s="176">
        <f>'10.1 AY20'!Z43</f>
        <v>0</v>
      </c>
      <c r="BO25" s="150" t="s">
        <v>167</v>
      </c>
      <c r="BP25" s="238"/>
      <c r="BQ25" s="21"/>
      <c r="BR25" s="21"/>
      <c r="BS25" s="260">
        <v>1</v>
      </c>
      <c r="BT25" s="3"/>
    </row>
    <row r="26" spans="3:72" ht="30" x14ac:dyDescent="0.25">
      <c r="C26" s="8">
        <v>11</v>
      </c>
      <c r="D26" s="9" t="s">
        <v>15</v>
      </c>
      <c r="E26" s="10">
        <v>11.1</v>
      </c>
      <c r="F26" s="10">
        <v>201</v>
      </c>
      <c r="G26" s="133">
        <f>'11.1 AY17'!D43</f>
        <v>0.9223529411764706</v>
      </c>
      <c r="H26" s="128" t="s">
        <v>70</v>
      </c>
      <c r="I26" s="244"/>
      <c r="J26" s="245"/>
      <c r="K26" s="245"/>
      <c r="L26" s="245"/>
      <c r="M26" s="247"/>
      <c r="N26" s="129">
        <v>1</v>
      </c>
      <c r="O26" s="279">
        <v>1</v>
      </c>
      <c r="P26" s="175">
        <v>10.199999999999999</v>
      </c>
      <c r="Q26" s="149">
        <v>163</v>
      </c>
      <c r="R26" s="176">
        <f>'10.2 AY18'!D43</f>
        <v>0.83333333333333326</v>
      </c>
      <c r="S26" s="150" t="s">
        <v>167</v>
      </c>
      <c r="T26" s="69"/>
      <c r="U26" s="21"/>
      <c r="V26" s="21"/>
      <c r="W26" s="21"/>
      <c r="X26" s="22"/>
      <c r="Y26">
        <v>1</v>
      </c>
      <c r="Z26" s="3">
        <v>1</v>
      </c>
      <c r="AA26" s="16"/>
      <c r="AB26" s="293"/>
      <c r="AC26" s="175">
        <v>10.199999999999999</v>
      </c>
      <c r="AD26" s="149">
        <v>163</v>
      </c>
      <c r="AE26" s="176">
        <f>'10.2 AY19'!D43</f>
        <v>0.77493750000000006</v>
      </c>
      <c r="AF26" s="150" t="s">
        <v>216</v>
      </c>
      <c r="AG26" s="233"/>
      <c r="AH26" s="275"/>
      <c r="AI26" s="275"/>
      <c r="AJ26" s="21"/>
      <c r="AK26" s="22"/>
      <c r="AL26" s="59">
        <v>1</v>
      </c>
      <c r="AM26" s="3">
        <v>1</v>
      </c>
      <c r="AN26" s="16"/>
      <c r="AO26" s="17"/>
      <c r="AP26" s="175">
        <v>10.199999999999999</v>
      </c>
      <c r="AQ26" s="149">
        <v>102</v>
      </c>
      <c r="AR26" s="176">
        <f>'10.2 AY20'!D43</f>
        <v>0.74375000000000002</v>
      </c>
      <c r="AS26" s="150" t="s">
        <v>216</v>
      </c>
      <c r="AT26" s="238"/>
      <c r="AU26" s="21"/>
      <c r="AV26" s="21"/>
      <c r="AW26" s="260">
        <v>1</v>
      </c>
      <c r="AX26" s="3">
        <v>1</v>
      </c>
      <c r="AY26" s="16"/>
      <c r="AZ26" s="17"/>
      <c r="BA26" s="175">
        <v>10.199999999999999</v>
      </c>
      <c r="BB26" s="149">
        <v>102</v>
      </c>
      <c r="BC26" s="176">
        <f>'10.2 AY20'!O43</f>
        <v>0</v>
      </c>
      <c r="BD26" s="150" t="s">
        <v>270</v>
      </c>
      <c r="BE26" s="238"/>
      <c r="BF26" s="21"/>
      <c r="BG26" s="21"/>
      <c r="BH26" s="260">
        <v>1</v>
      </c>
      <c r="BI26" s="3"/>
      <c r="BJ26" s="16"/>
      <c r="BK26" s="17"/>
      <c r="BL26" s="175">
        <v>10.199999999999999</v>
      </c>
      <c r="BM26" s="149">
        <v>102</v>
      </c>
      <c r="BN26" s="176">
        <f>'10.2 AY20'!Z43</f>
        <v>0</v>
      </c>
      <c r="BO26" s="150" t="s">
        <v>270</v>
      </c>
      <c r="BP26" s="238"/>
      <c r="BQ26" s="21"/>
      <c r="BR26" s="21"/>
      <c r="BS26" s="260">
        <v>1</v>
      </c>
      <c r="BT26" s="3"/>
    </row>
    <row r="27" spans="3:72" ht="46.5" customHeight="1" x14ac:dyDescent="0.25">
      <c r="C27" s="11"/>
      <c r="D27" s="12"/>
      <c r="E27" s="10">
        <v>11.2</v>
      </c>
      <c r="F27" s="10">
        <v>205</v>
      </c>
      <c r="G27" s="147">
        <f>'11.2 AY17'!D51</f>
        <v>1</v>
      </c>
      <c r="H27" s="258" t="s">
        <v>88</v>
      </c>
      <c r="I27" s="259"/>
      <c r="J27" s="245"/>
      <c r="K27" s="245"/>
      <c r="L27" s="245"/>
      <c r="M27" s="247"/>
      <c r="N27" s="129">
        <v>1</v>
      </c>
      <c r="O27" s="279">
        <v>1</v>
      </c>
      <c r="P27" s="151">
        <v>11.1</v>
      </c>
      <c r="Q27" s="151">
        <v>201</v>
      </c>
      <c r="R27" s="170">
        <f>'11.1 AY18'!D43</f>
        <v>0.81058823529411772</v>
      </c>
      <c r="S27" s="150" t="s">
        <v>167</v>
      </c>
      <c r="T27" s="244"/>
      <c r="U27" s="245"/>
      <c r="V27" s="245"/>
      <c r="W27" s="245"/>
      <c r="X27" s="247"/>
      <c r="Y27" s="129">
        <v>1</v>
      </c>
      <c r="Z27" s="279">
        <v>1</v>
      </c>
      <c r="AA27" s="8">
        <v>11</v>
      </c>
      <c r="AB27" s="9" t="s">
        <v>15</v>
      </c>
      <c r="AC27" s="151">
        <v>11.1</v>
      </c>
      <c r="AD27" s="151">
        <v>201</v>
      </c>
      <c r="AE27" s="170">
        <f>'11.1 AY19'!D43</f>
        <v>0.82411764705882351</v>
      </c>
      <c r="AF27" s="249" t="s">
        <v>167</v>
      </c>
      <c r="AG27" s="248"/>
      <c r="AH27" s="245"/>
      <c r="AI27" s="245"/>
      <c r="AJ27" s="245"/>
      <c r="AK27" s="247"/>
      <c r="AL27" s="129">
        <v>1</v>
      </c>
      <c r="AM27" s="279">
        <v>1</v>
      </c>
      <c r="AN27" s="8">
        <v>11</v>
      </c>
      <c r="AO27" s="9" t="s">
        <v>15</v>
      </c>
      <c r="AP27" s="151">
        <v>11.1</v>
      </c>
      <c r="AQ27" s="151">
        <v>201</v>
      </c>
      <c r="AR27" s="170">
        <f>'11.1 AY20'!D43</f>
        <v>0.86</v>
      </c>
      <c r="AS27" s="249" t="s">
        <v>167</v>
      </c>
      <c r="AT27" s="248"/>
      <c r="AU27" s="245"/>
      <c r="AV27" s="245"/>
      <c r="AW27" s="262">
        <v>1</v>
      </c>
      <c r="AX27" s="279">
        <v>1</v>
      </c>
      <c r="AY27" s="8">
        <v>11</v>
      </c>
      <c r="AZ27" s="9" t="s">
        <v>15</v>
      </c>
      <c r="BA27" s="151">
        <v>11.1</v>
      </c>
      <c r="BB27" s="151">
        <v>201</v>
      </c>
      <c r="BC27" s="170">
        <f>'11.1 AY21'!D43</f>
        <v>1</v>
      </c>
      <c r="BD27" s="249" t="s">
        <v>167</v>
      </c>
      <c r="BE27" s="248"/>
      <c r="BF27" s="245"/>
      <c r="BG27" s="245"/>
      <c r="BH27" s="262">
        <v>1</v>
      </c>
      <c r="BI27" s="279">
        <v>1</v>
      </c>
      <c r="BJ27" s="8">
        <v>11</v>
      </c>
      <c r="BK27" s="9" t="s">
        <v>15</v>
      </c>
      <c r="BL27" s="151">
        <v>11.1</v>
      </c>
      <c r="BM27" s="151">
        <v>201</v>
      </c>
      <c r="BN27" s="170">
        <f>'11.1 AY20'!Z43</f>
        <v>0</v>
      </c>
      <c r="BO27" s="249" t="s">
        <v>167</v>
      </c>
      <c r="BP27" s="248"/>
      <c r="BQ27" s="245"/>
      <c r="BR27" s="245"/>
      <c r="BS27" s="262">
        <v>1</v>
      </c>
      <c r="BT27" s="279"/>
    </row>
    <row r="28" spans="3:72" x14ac:dyDescent="0.25">
      <c r="C28" s="13">
        <v>12</v>
      </c>
      <c r="D28" s="14" t="s">
        <v>16</v>
      </c>
      <c r="E28" s="15">
        <v>12.1</v>
      </c>
      <c r="F28" s="15">
        <v>231</v>
      </c>
      <c r="G28" s="134">
        <f>'12.1 AY17'!D36</f>
        <v>0.81888888888888889</v>
      </c>
      <c r="H28" s="95" t="s">
        <v>106</v>
      </c>
      <c r="I28" s="69"/>
      <c r="J28" s="130" t="s">
        <v>164</v>
      </c>
      <c r="K28" s="130"/>
      <c r="L28" s="130"/>
      <c r="M28" s="131"/>
      <c r="N28" s="59">
        <v>1</v>
      </c>
      <c r="O28" s="3">
        <v>1</v>
      </c>
      <c r="P28" s="151">
        <v>11.2</v>
      </c>
      <c r="Q28" s="151" t="s">
        <v>202</v>
      </c>
      <c r="R28" s="170">
        <f>'11.2 AY18'!D36</f>
        <v>1</v>
      </c>
      <c r="S28" s="150" t="s">
        <v>88</v>
      </c>
      <c r="T28" s="244"/>
      <c r="U28" s="245"/>
      <c r="V28" s="245"/>
      <c r="W28" s="245"/>
      <c r="X28" s="247"/>
      <c r="Y28" s="129">
        <v>1</v>
      </c>
      <c r="Z28" s="279">
        <v>1</v>
      </c>
      <c r="AA28" s="11"/>
      <c r="AB28" s="12"/>
      <c r="AC28" s="151">
        <v>11.2</v>
      </c>
      <c r="AD28" s="151" t="s">
        <v>217</v>
      </c>
      <c r="AE28" s="170">
        <f>'11.2 AY19'!D36</f>
        <v>1</v>
      </c>
      <c r="AF28" s="249" t="s">
        <v>88</v>
      </c>
      <c r="AG28" s="252"/>
      <c r="AH28" s="245"/>
      <c r="AI28" s="245"/>
      <c r="AJ28" s="245"/>
      <c r="AK28" s="247"/>
      <c r="AL28" s="129">
        <v>1</v>
      </c>
      <c r="AM28" s="279">
        <v>1</v>
      </c>
      <c r="AN28" s="11"/>
      <c r="AO28" s="12"/>
      <c r="AP28" s="151">
        <v>11.2</v>
      </c>
      <c r="AQ28" s="151" t="s">
        <v>217</v>
      </c>
      <c r="AR28" s="170">
        <f>'11.2 AY20'!D36</f>
        <v>0.871</v>
      </c>
      <c r="AS28" s="249" t="s">
        <v>88</v>
      </c>
      <c r="AT28" s="248"/>
      <c r="AU28" s="245"/>
      <c r="AV28" s="245"/>
      <c r="AW28" s="262">
        <v>1</v>
      </c>
      <c r="AX28" s="279">
        <v>1</v>
      </c>
      <c r="AY28" s="11"/>
      <c r="AZ28" s="12"/>
      <c r="BA28" s="151">
        <v>11.2</v>
      </c>
      <c r="BB28" s="151" t="s">
        <v>217</v>
      </c>
      <c r="BC28" s="170">
        <f>'11.2 AY21'!D36</f>
        <v>0.9644117647058823</v>
      </c>
      <c r="BD28" s="249" t="s">
        <v>88</v>
      </c>
      <c r="BE28" s="252"/>
      <c r="BF28" s="245"/>
      <c r="BG28" s="245"/>
      <c r="BH28" s="262">
        <v>1</v>
      </c>
      <c r="BI28" s="279">
        <v>1</v>
      </c>
      <c r="BJ28" s="11"/>
      <c r="BK28" s="12"/>
      <c r="BL28" s="151">
        <v>11.2</v>
      </c>
      <c r="BM28" s="151" t="s">
        <v>217</v>
      </c>
      <c r="BN28" s="170">
        <f>'11.2 AY21'!O36</f>
        <v>0</v>
      </c>
      <c r="BO28" s="249" t="s">
        <v>88</v>
      </c>
      <c r="BP28" s="252"/>
      <c r="BQ28" s="245"/>
      <c r="BR28" s="245"/>
      <c r="BS28" s="262">
        <v>1</v>
      </c>
      <c r="BT28" s="279"/>
    </row>
    <row r="29" spans="3:72" ht="33" customHeight="1" x14ac:dyDescent="0.25">
      <c r="C29" s="16"/>
      <c r="D29" s="17"/>
      <c r="E29" s="15">
        <v>12.2</v>
      </c>
      <c r="F29" s="15">
        <v>231</v>
      </c>
      <c r="G29" s="134">
        <f>'12.2 AY17'!D36</f>
        <v>0.74388888888888882</v>
      </c>
      <c r="H29" s="95" t="s">
        <v>106</v>
      </c>
      <c r="I29" s="69"/>
      <c r="J29" s="130"/>
      <c r="K29" s="130"/>
      <c r="L29" s="130"/>
      <c r="M29" s="131"/>
      <c r="N29" s="59">
        <v>1</v>
      </c>
      <c r="O29" s="3">
        <v>1</v>
      </c>
      <c r="P29" s="15">
        <v>12.1</v>
      </c>
      <c r="Q29" s="15">
        <v>231</v>
      </c>
      <c r="R29" s="135">
        <f>'12.1 AY18'!D36</f>
        <v>0.85499999999999998</v>
      </c>
      <c r="S29" s="148" t="s">
        <v>106</v>
      </c>
      <c r="T29" s="69"/>
      <c r="U29" s="21"/>
      <c r="V29" s="21"/>
      <c r="W29" s="21"/>
      <c r="X29" s="22"/>
      <c r="Y29">
        <v>1</v>
      </c>
      <c r="Z29" s="3">
        <v>1</v>
      </c>
      <c r="AA29" s="13">
        <v>12</v>
      </c>
      <c r="AB29" s="14" t="s">
        <v>16</v>
      </c>
      <c r="AC29" s="15">
        <v>12.1</v>
      </c>
      <c r="AD29" s="15">
        <v>231</v>
      </c>
      <c r="AE29" s="135">
        <f>'12.1 AY19'!D36</f>
        <v>0.86299999999999999</v>
      </c>
      <c r="AF29" s="148" t="s">
        <v>106</v>
      </c>
      <c r="AG29" s="69"/>
      <c r="AH29" s="21"/>
      <c r="AI29" s="21"/>
      <c r="AJ29" s="21"/>
      <c r="AK29" s="22"/>
      <c r="AL29" s="59">
        <v>1</v>
      </c>
      <c r="AM29" s="279">
        <v>1</v>
      </c>
      <c r="AN29" s="13">
        <v>12</v>
      </c>
      <c r="AO29" s="14" t="s">
        <v>16</v>
      </c>
      <c r="AP29" s="15">
        <v>12.1</v>
      </c>
      <c r="AQ29" s="15">
        <v>231</v>
      </c>
      <c r="AR29" s="135">
        <f>'12.1 AY20'!D36</f>
        <v>0.82499999999999996</v>
      </c>
      <c r="AS29" s="148" t="s">
        <v>216</v>
      </c>
      <c r="AT29" s="69"/>
      <c r="AU29" s="21"/>
      <c r="AV29" s="21"/>
      <c r="AW29" s="260">
        <v>1</v>
      </c>
      <c r="AX29" s="280">
        <v>1</v>
      </c>
      <c r="AY29" s="13">
        <v>12</v>
      </c>
      <c r="AZ29" s="14" t="s">
        <v>16</v>
      </c>
      <c r="BA29" s="15">
        <v>12.1</v>
      </c>
      <c r="BB29" s="15">
        <v>232</v>
      </c>
      <c r="BC29" s="135">
        <f>'12.1 AY21'!D36</f>
        <v>0.86071428571428565</v>
      </c>
      <c r="BD29" s="148" t="s">
        <v>167</v>
      </c>
      <c r="BE29" s="69"/>
      <c r="BF29" s="21"/>
      <c r="BG29" s="21"/>
      <c r="BH29" s="260">
        <v>1</v>
      </c>
      <c r="BI29" s="280">
        <v>1</v>
      </c>
      <c r="BJ29" s="13">
        <v>12</v>
      </c>
      <c r="BK29" s="14" t="s">
        <v>16</v>
      </c>
      <c r="BL29" s="15">
        <v>12.1</v>
      </c>
      <c r="BM29" s="15">
        <v>232</v>
      </c>
      <c r="BN29" s="135">
        <f>'12.1 AY21'!O36</f>
        <v>0</v>
      </c>
      <c r="BO29" s="148" t="s">
        <v>167</v>
      </c>
      <c r="BP29" s="69"/>
      <c r="BQ29" s="21"/>
      <c r="BR29" s="21"/>
      <c r="BS29" s="260">
        <v>1</v>
      </c>
      <c r="BT29" s="280"/>
    </row>
    <row r="30" spans="3:72" ht="30" x14ac:dyDescent="0.25">
      <c r="C30" s="8">
        <v>13</v>
      </c>
      <c r="D30" s="9" t="s">
        <v>17</v>
      </c>
      <c r="E30" s="10">
        <v>13.1</v>
      </c>
      <c r="F30" s="10">
        <v>142</v>
      </c>
      <c r="G30" s="133">
        <f>'13.1 AY17'!D36</f>
        <v>0.86333333333333329</v>
      </c>
      <c r="H30" s="128" t="s">
        <v>103</v>
      </c>
      <c r="I30" s="244"/>
      <c r="J30" s="245"/>
      <c r="K30" s="245"/>
      <c r="L30" s="245"/>
      <c r="M30" s="247"/>
      <c r="N30" s="129">
        <v>1</v>
      </c>
      <c r="O30" s="279">
        <v>1</v>
      </c>
      <c r="P30" s="15">
        <v>12.2</v>
      </c>
      <c r="Q30" s="15">
        <v>231</v>
      </c>
      <c r="R30" s="135">
        <f>'12.2 AY18'!D36</f>
        <v>0.77307692307692311</v>
      </c>
      <c r="S30" s="148" t="s">
        <v>106</v>
      </c>
      <c r="T30" s="69"/>
      <c r="U30" s="21"/>
      <c r="V30" s="21"/>
      <c r="W30" s="21"/>
      <c r="X30" s="22"/>
      <c r="Y30">
        <v>1</v>
      </c>
      <c r="Z30" s="3">
        <v>1</v>
      </c>
      <c r="AA30" s="16"/>
      <c r="AB30" s="17"/>
      <c r="AC30" s="149">
        <v>12.2</v>
      </c>
      <c r="AD30" s="149">
        <v>231</v>
      </c>
      <c r="AE30" s="176">
        <f>'12.2 AY19'!D36</f>
        <v>0.86166666666666669</v>
      </c>
      <c r="AF30" s="150" t="s">
        <v>106</v>
      </c>
      <c r="AG30" s="237"/>
      <c r="AH30" s="240"/>
      <c r="AI30" s="21"/>
      <c r="AJ30" s="21"/>
      <c r="AK30" s="22"/>
      <c r="AL30" s="59">
        <v>1</v>
      </c>
      <c r="AM30" s="279">
        <v>1</v>
      </c>
      <c r="AN30" s="16"/>
      <c r="AO30" s="17"/>
      <c r="AP30" s="149">
        <v>12.2</v>
      </c>
      <c r="AQ30" s="149">
        <v>231</v>
      </c>
      <c r="AR30" s="176">
        <f>'12.2 AY20'!D36</f>
        <v>0.75562499999999999</v>
      </c>
      <c r="AS30" s="150" t="s">
        <v>216</v>
      </c>
      <c r="AT30" s="237"/>
      <c r="AU30" s="21"/>
      <c r="AV30" s="21"/>
      <c r="AW30" s="260">
        <v>1</v>
      </c>
      <c r="AX30" s="280">
        <v>1</v>
      </c>
      <c r="AY30" s="16"/>
      <c r="AZ30" s="17"/>
      <c r="BA30" s="149">
        <v>12.2</v>
      </c>
      <c r="BB30" s="149">
        <v>232</v>
      </c>
      <c r="BC30" s="176">
        <f>'12.2 AY21'!D36</f>
        <v>0.86499999999999999</v>
      </c>
      <c r="BD30" s="150" t="s">
        <v>167</v>
      </c>
      <c r="BE30" s="237"/>
      <c r="BF30" s="21"/>
      <c r="BG30" s="21"/>
      <c r="BH30" s="260">
        <v>1</v>
      </c>
      <c r="BI30" s="280">
        <v>1</v>
      </c>
      <c r="BJ30" s="16"/>
      <c r="BK30" s="17"/>
      <c r="BL30" s="149">
        <v>12.2</v>
      </c>
      <c r="BM30" s="149">
        <v>232</v>
      </c>
      <c r="BN30" s="176">
        <f>'12.2 AY21'!O36</f>
        <v>0</v>
      </c>
      <c r="BO30" s="150" t="s">
        <v>167</v>
      </c>
      <c r="BP30" s="237"/>
      <c r="BQ30" s="21"/>
      <c r="BR30" s="21"/>
      <c r="BS30" s="260">
        <v>1</v>
      </c>
      <c r="BT30" s="280"/>
    </row>
    <row r="31" spans="3:72" ht="36.75" customHeight="1" x14ac:dyDescent="0.25">
      <c r="C31" s="11"/>
      <c r="D31" s="12"/>
      <c r="E31" s="10">
        <v>13.2</v>
      </c>
      <c r="F31" s="10">
        <v>142</v>
      </c>
      <c r="G31" s="133">
        <f>' 13.2 AY17'!D36</f>
        <v>0.84369885433715219</v>
      </c>
      <c r="H31" s="128" t="s">
        <v>103</v>
      </c>
      <c r="I31" s="244"/>
      <c r="J31" s="245"/>
      <c r="K31" s="245"/>
      <c r="L31" s="245"/>
      <c r="M31" s="247"/>
      <c r="N31" s="129">
        <v>1</v>
      </c>
      <c r="O31" s="279">
        <v>1</v>
      </c>
      <c r="P31" s="10">
        <v>13.1</v>
      </c>
      <c r="Q31" s="10">
        <v>142</v>
      </c>
      <c r="R31" s="133">
        <f>'13.1 AY18'!D36</f>
        <v>0.78020833333333328</v>
      </c>
      <c r="S31" s="148" t="s">
        <v>103</v>
      </c>
      <c r="T31" s="244"/>
      <c r="U31" s="245"/>
      <c r="V31" s="245"/>
      <c r="W31" s="245"/>
      <c r="X31" s="247"/>
      <c r="Y31" s="129">
        <v>1</v>
      </c>
      <c r="Z31" s="279">
        <v>1</v>
      </c>
      <c r="AA31" s="8">
        <v>13</v>
      </c>
      <c r="AB31" s="9" t="s">
        <v>17</v>
      </c>
      <c r="AC31" s="10">
        <v>13.1</v>
      </c>
      <c r="AD31" s="10">
        <v>142</v>
      </c>
      <c r="AE31" s="133">
        <f>'13.1 AY19'!D36</f>
        <v>0.81865217391304324</v>
      </c>
      <c r="AF31" s="243" t="s">
        <v>103</v>
      </c>
      <c r="AG31" s="244"/>
      <c r="AH31" s="245"/>
      <c r="AI31" s="245"/>
      <c r="AJ31" s="245"/>
      <c r="AK31" s="247"/>
      <c r="AL31" s="129">
        <v>1</v>
      </c>
      <c r="AM31" s="279">
        <v>1</v>
      </c>
      <c r="AN31" s="8">
        <v>13</v>
      </c>
      <c r="AO31" s="9" t="s">
        <v>17</v>
      </c>
      <c r="AP31" s="10">
        <v>13.1</v>
      </c>
      <c r="AQ31" s="10">
        <v>242</v>
      </c>
      <c r="AR31" s="133">
        <f>'13.1 AY20'!D36</f>
        <v>0.81794999999999995</v>
      </c>
      <c r="AS31" s="243" t="s">
        <v>103</v>
      </c>
      <c r="AT31" s="244"/>
      <c r="AU31" s="245"/>
      <c r="AV31" s="245"/>
      <c r="AW31" s="262">
        <v>1</v>
      </c>
      <c r="AX31" s="279">
        <v>1</v>
      </c>
      <c r="AY31" s="8">
        <v>13</v>
      </c>
      <c r="AZ31" s="9" t="s">
        <v>17</v>
      </c>
      <c r="BA31" s="10">
        <v>13.1</v>
      </c>
      <c r="BB31" s="10">
        <v>242</v>
      </c>
      <c r="BC31" s="133">
        <f>'13.1 AY21'!D36</f>
        <v>0.81491666666666662</v>
      </c>
      <c r="BD31" s="243" t="s">
        <v>103</v>
      </c>
      <c r="BE31" s="244"/>
      <c r="BF31" s="245"/>
      <c r="BG31" s="245"/>
      <c r="BH31" s="262">
        <v>1</v>
      </c>
      <c r="BI31" s="279">
        <v>1</v>
      </c>
      <c r="BJ31" s="8">
        <v>13</v>
      </c>
      <c r="BK31" s="9" t="s">
        <v>17</v>
      </c>
      <c r="BL31" s="10">
        <v>13.1</v>
      </c>
      <c r="BM31" s="10">
        <v>242</v>
      </c>
      <c r="BN31" s="133">
        <f>'13.1 AY21'!O36</f>
        <v>0</v>
      </c>
      <c r="BO31" s="243" t="s">
        <v>103</v>
      </c>
      <c r="BP31" s="244"/>
      <c r="BQ31" s="245"/>
      <c r="BR31" s="245"/>
      <c r="BS31" s="262">
        <v>1</v>
      </c>
      <c r="BT31" s="279"/>
    </row>
    <row r="32" spans="3:72" x14ac:dyDescent="0.25">
      <c r="I32" s="304" t="s">
        <v>22</v>
      </c>
      <c r="J32" s="304"/>
      <c r="K32" s="304"/>
      <c r="L32" s="304"/>
      <c r="M32" s="304"/>
      <c r="O32" s="3"/>
      <c r="P32" s="10">
        <v>13.2</v>
      </c>
      <c r="Q32" s="10">
        <v>142</v>
      </c>
      <c r="R32" s="133">
        <f>'13.2 AY18'!D36</f>
        <v>0.7651234567901235</v>
      </c>
      <c r="S32" s="148" t="s">
        <v>103</v>
      </c>
      <c r="T32" s="244"/>
      <c r="U32" s="245"/>
      <c r="V32" s="245"/>
      <c r="W32" s="245"/>
      <c r="X32" s="247"/>
      <c r="Y32" s="129">
        <v>1</v>
      </c>
      <c r="Z32" s="279">
        <v>1</v>
      </c>
      <c r="AA32" s="11"/>
      <c r="AB32" s="12"/>
      <c r="AC32" s="10">
        <v>13.2</v>
      </c>
      <c r="AD32" s="10">
        <v>142</v>
      </c>
      <c r="AE32" s="133">
        <f>'13.2 AY19'!D36</f>
        <v>0.78439153439153442</v>
      </c>
      <c r="AF32" s="243" t="s">
        <v>103</v>
      </c>
      <c r="AG32" s="244"/>
      <c r="AH32" s="245"/>
      <c r="AI32" s="245"/>
      <c r="AJ32" s="245"/>
      <c r="AK32" s="247"/>
      <c r="AL32" s="129">
        <v>1</v>
      </c>
      <c r="AM32" s="279">
        <v>1</v>
      </c>
      <c r="AN32" s="11"/>
      <c r="AO32" s="12"/>
      <c r="AP32" s="10">
        <v>13.2</v>
      </c>
      <c r="AQ32" s="10">
        <v>242</v>
      </c>
      <c r="AR32" s="133">
        <f>'13.2 AY20'!D36</f>
        <v>0.74401709401709404</v>
      </c>
      <c r="AS32" s="243" t="s">
        <v>103</v>
      </c>
      <c r="AT32" s="244"/>
      <c r="AU32" s="245"/>
      <c r="AV32" s="245"/>
      <c r="AW32" s="262">
        <v>1</v>
      </c>
      <c r="AX32" s="279">
        <v>1</v>
      </c>
      <c r="AY32" s="11"/>
      <c r="AZ32" s="12"/>
      <c r="BA32" s="10">
        <v>13.2</v>
      </c>
      <c r="BB32" s="10">
        <v>242</v>
      </c>
      <c r="BC32" s="133">
        <f>'13.2 AY21'!D36</f>
        <v>0.7865079365079366</v>
      </c>
      <c r="BD32" s="243" t="s">
        <v>103</v>
      </c>
      <c r="BE32" s="244"/>
      <c r="BF32" s="245"/>
      <c r="BG32" s="245"/>
      <c r="BH32" s="262">
        <v>1</v>
      </c>
      <c r="BI32" s="279">
        <v>1</v>
      </c>
      <c r="BJ32" s="11"/>
      <c r="BK32" s="12"/>
      <c r="BL32" s="10">
        <v>13.2</v>
      </c>
      <c r="BM32" s="10">
        <v>242</v>
      </c>
      <c r="BN32" s="133">
        <f>'13.2 AY21'!O36</f>
        <v>0</v>
      </c>
      <c r="BO32" s="243" t="s">
        <v>103</v>
      </c>
      <c r="BP32" s="244"/>
      <c r="BQ32" s="245"/>
      <c r="BR32" s="245"/>
      <c r="BS32" s="262">
        <v>1</v>
      </c>
      <c r="BT32" s="279"/>
    </row>
    <row r="33" spans="20:72" x14ac:dyDescent="0.25">
      <c r="T33" s="304" t="s">
        <v>22</v>
      </c>
      <c r="U33" s="304"/>
      <c r="V33" s="304"/>
      <c r="W33" s="304"/>
      <c r="X33" s="304"/>
      <c r="AC33" s="59"/>
      <c r="AD33" s="59"/>
      <c r="AE33" s="59"/>
      <c r="AF33" s="202"/>
      <c r="AG33" s="304" t="s">
        <v>22</v>
      </c>
      <c r="AH33" s="304"/>
      <c r="AI33" s="304"/>
      <c r="AJ33" s="304"/>
      <c r="AK33" s="304"/>
      <c r="AL33" s="59"/>
      <c r="AM33" s="59"/>
      <c r="AN33" s="59"/>
      <c r="AO33" s="59"/>
      <c r="AP33" s="59"/>
      <c r="AQ33" s="59"/>
      <c r="AR33" s="59"/>
      <c r="AS33" s="242"/>
      <c r="AT33" s="304" t="s">
        <v>22</v>
      </c>
      <c r="AU33" s="304"/>
      <c r="AV33" s="304"/>
      <c r="AW33" s="59"/>
      <c r="AX33" s="59"/>
      <c r="AY33" s="59"/>
      <c r="AZ33" s="59"/>
      <c r="BA33" s="59"/>
      <c r="BB33" s="59"/>
      <c r="BC33" s="59"/>
      <c r="BD33" s="278"/>
      <c r="BE33" s="304" t="s">
        <v>22</v>
      </c>
      <c r="BF33" s="304"/>
      <c r="BG33" s="304"/>
      <c r="BH33" s="59"/>
      <c r="BI33" s="59"/>
      <c r="BJ33" s="59"/>
      <c r="BK33" s="59"/>
      <c r="BL33" s="59"/>
      <c r="BM33" s="59"/>
      <c r="BN33" s="59"/>
      <c r="BO33" s="297"/>
      <c r="BP33" s="304" t="s">
        <v>22</v>
      </c>
      <c r="BQ33" s="304"/>
      <c r="BR33" s="304"/>
      <c r="BS33" s="59"/>
      <c r="BT33" s="59"/>
    </row>
    <row r="34" spans="20:72" x14ac:dyDescent="0.25">
      <c r="AC34" s="301" t="s">
        <v>316</v>
      </c>
      <c r="AR34" s="301" t="s">
        <v>317</v>
      </c>
      <c r="BA34" s="301" t="s">
        <v>320</v>
      </c>
      <c r="BJ34" s="59"/>
      <c r="BK34" s="59"/>
      <c r="BL34" s="59"/>
      <c r="BM34" s="59"/>
      <c r="BN34" s="59"/>
      <c r="BO34" s="59"/>
      <c r="BP34" s="59"/>
      <c r="BQ34" s="59"/>
      <c r="BR34" s="59"/>
      <c r="BS34" s="59"/>
      <c r="BT34" s="59"/>
    </row>
    <row r="35" spans="20:72" x14ac:dyDescent="0.25">
      <c r="T35" s="301" t="s">
        <v>313</v>
      </c>
      <c r="AC35" s="301" t="s">
        <v>315</v>
      </c>
      <c r="AR35" s="301" t="s">
        <v>321</v>
      </c>
      <c r="BA35" s="301" t="s">
        <v>318</v>
      </c>
    </row>
    <row r="36" spans="20:72" x14ac:dyDescent="0.3">
      <c r="T36" s="298" t="s">
        <v>314</v>
      </c>
      <c r="AC36" s="298" t="s">
        <v>322</v>
      </c>
      <c r="BA36" s="298" t="s">
        <v>319</v>
      </c>
    </row>
    <row r="37" spans="20:72" x14ac:dyDescent="0.3">
      <c r="AE37" s="59"/>
      <c r="BA37" s="298"/>
    </row>
    <row r="38" spans="20:72" x14ac:dyDescent="0.3">
      <c r="BA38" s="298"/>
    </row>
    <row r="39" spans="20:72" x14ac:dyDescent="0.3">
      <c r="BA39" s="298"/>
    </row>
    <row r="40" spans="20:72" x14ac:dyDescent="0.25">
      <c r="AI40" s="59"/>
    </row>
  </sheetData>
  <mergeCells count="30">
    <mergeCell ref="BP2:BR2"/>
    <mergeCell ref="BP3:BR3"/>
    <mergeCell ref="BP4:BR4"/>
    <mergeCell ref="BP5:BR5"/>
    <mergeCell ref="BP33:BR33"/>
    <mergeCell ref="AG2:AK2"/>
    <mergeCell ref="AG3:AK3"/>
    <mergeCell ref="AG4:AK4"/>
    <mergeCell ref="AG5:AK5"/>
    <mergeCell ref="AG33:AK33"/>
    <mergeCell ref="I2:M2"/>
    <mergeCell ref="I3:M3"/>
    <mergeCell ref="I4:M4"/>
    <mergeCell ref="I5:M5"/>
    <mergeCell ref="I32:M32"/>
    <mergeCell ref="T2:X2"/>
    <mergeCell ref="T3:X3"/>
    <mergeCell ref="T4:X4"/>
    <mergeCell ref="T5:X5"/>
    <mergeCell ref="T33:X33"/>
    <mergeCell ref="AT2:AV2"/>
    <mergeCell ref="AT3:AV3"/>
    <mergeCell ref="AT4:AV4"/>
    <mergeCell ref="AT5:AV5"/>
    <mergeCell ref="AT33:AV33"/>
    <mergeCell ref="BE2:BG2"/>
    <mergeCell ref="BE3:BG3"/>
    <mergeCell ref="BE4:BG4"/>
    <mergeCell ref="BE5:BG5"/>
    <mergeCell ref="BE33:BG33"/>
  </mergeCells>
  <pageMargins left="0.7" right="0.7" top="0.75" bottom="0.75" header="0.3" footer="0.3"/>
  <pageSetup scale="47"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50"/>
  <sheetViews>
    <sheetView topLeftCell="A46" workbookViewId="0">
      <selection activeCell="M56" sqref="M56"/>
    </sheetView>
  </sheetViews>
  <sheetFormatPr defaultColWidth="9.140625" defaultRowHeight="15" x14ac:dyDescent="0.25"/>
  <cols>
    <col min="1" max="1" width="5.28515625" style="61" customWidth="1"/>
    <col min="2" max="2" width="9.140625" style="61"/>
    <col min="3" max="3" width="10.28515625" style="61" customWidth="1"/>
    <col min="4" max="16384" width="9.140625" style="59"/>
  </cols>
  <sheetData>
    <row r="1" spans="1:15" ht="21" x14ac:dyDescent="0.35">
      <c r="A1" s="63" t="s">
        <v>205</v>
      </c>
    </row>
    <row r="2" spans="1:15" x14ac:dyDescent="0.25">
      <c r="B2" s="65">
        <v>1.2</v>
      </c>
      <c r="C2" s="61" t="s">
        <v>24</v>
      </c>
      <c r="D2" s="242" t="s">
        <v>246</v>
      </c>
      <c r="E2" s="104"/>
    </row>
    <row r="3" spans="1:15" x14ac:dyDescent="0.25">
      <c r="B3" s="65" t="s">
        <v>68</v>
      </c>
      <c r="C3" s="61" t="s">
        <v>26</v>
      </c>
      <c r="D3" s="242" t="s">
        <v>245</v>
      </c>
    </row>
    <row r="4" spans="1:15" x14ac:dyDescent="0.25">
      <c r="B4" s="25" t="s">
        <v>27</v>
      </c>
      <c r="D4" s="26" t="s">
        <v>69</v>
      </c>
      <c r="E4" s="66"/>
      <c r="F4" s="66"/>
      <c r="G4" s="66"/>
      <c r="H4" s="66"/>
      <c r="I4" s="66"/>
      <c r="J4" s="66"/>
    </row>
    <row r="5" spans="1:15" x14ac:dyDescent="0.25">
      <c r="B5" s="28"/>
    </row>
    <row r="6" spans="1:15" x14ac:dyDescent="0.25">
      <c r="F6" s="26" t="s">
        <v>29</v>
      </c>
      <c r="G6" s="26"/>
      <c r="H6" s="26" t="s">
        <v>174</v>
      </c>
      <c r="I6" s="26"/>
      <c r="J6" s="26"/>
    </row>
    <row r="7" spans="1:15" ht="26.25" x14ac:dyDescent="0.25">
      <c r="A7" s="60" t="s">
        <v>31</v>
      </c>
      <c r="B7" s="60" t="s">
        <v>32</v>
      </c>
      <c r="C7" s="60" t="s">
        <v>33</v>
      </c>
    </row>
    <row r="8" spans="1:15" x14ac:dyDescent="0.25">
      <c r="B8" s="62" t="s">
        <v>34</v>
      </c>
      <c r="C8" s="62" t="s">
        <v>3</v>
      </c>
    </row>
    <row r="9" spans="1:15" x14ac:dyDescent="0.25">
      <c r="A9" s="184">
        <v>1</v>
      </c>
      <c r="B9" s="33"/>
      <c r="C9" s="33">
        <v>50</v>
      </c>
      <c r="E9" s="61" t="s">
        <v>35</v>
      </c>
      <c r="F9" s="61"/>
    </row>
    <row r="10" spans="1:15" x14ac:dyDescent="0.25">
      <c r="A10" s="184">
        <v>1</v>
      </c>
      <c r="B10" s="33"/>
      <c r="C10" s="33">
        <v>50</v>
      </c>
      <c r="E10" s="61" t="s">
        <v>36</v>
      </c>
      <c r="F10" s="61"/>
    </row>
    <row r="11" spans="1:15" x14ac:dyDescent="0.25">
      <c r="A11" s="184">
        <v>1</v>
      </c>
      <c r="B11" s="33"/>
      <c r="C11" s="33">
        <v>50</v>
      </c>
      <c r="E11" s="61" t="s">
        <v>37</v>
      </c>
      <c r="F11" s="61"/>
    </row>
    <row r="12" spans="1:15" x14ac:dyDescent="0.25">
      <c r="A12" s="184">
        <v>1</v>
      </c>
      <c r="B12" s="33"/>
      <c r="C12" s="33">
        <v>50</v>
      </c>
      <c r="E12" s="61"/>
      <c r="F12" s="61"/>
    </row>
    <row r="13" spans="1:15" x14ac:dyDescent="0.25">
      <c r="A13" s="184">
        <v>1</v>
      </c>
      <c r="B13" s="33"/>
      <c r="C13" s="33">
        <v>50</v>
      </c>
      <c r="E13" s="61" t="s">
        <v>38</v>
      </c>
      <c r="F13" s="61"/>
    </row>
    <row r="14" spans="1:15" x14ac:dyDescent="0.25">
      <c r="A14" s="184">
        <v>1</v>
      </c>
      <c r="B14" s="33"/>
      <c r="C14" s="33">
        <v>0</v>
      </c>
      <c r="E14" s="61" t="s">
        <v>39</v>
      </c>
      <c r="F14" s="61"/>
    </row>
    <row r="15" spans="1:15" x14ac:dyDescent="0.25">
      <c r="A15" s="184">
        <v>1</v>
      </c>
      <c r="B15" s="33"/>
      <c r="C15" s="33">
        <v>50</v>
      </c>
      <c r="E15" s="61" t="s">
        <v>40</v>
      </c>
      <c r="F15" s="61"/>
    </row>
    <row r="16" spans="1:15" x14ac:dyDescent="0.25">
      <c r="A16" s="184">
        <v>1</v>
      </c>
      <c r="B16" s="33"/>
      <c r="C16" s="33">
        <v>0</v>
      </c>
      <c r="E16" s="61" t="s">
        <v>41</v>
      </c>
      <c r="F16" s="61"/>
      <c r="O16" s="181"/>
    </row>
    <row r="17" spans="1:6" x14ac:dyDescent="0.25">
      <c r="A17" s="184">
        <v>1</v>
      </c>
      <c r="B17" s="33"/>
      <c r="C17" s="33">
        <v>50</v>
      </c>
      <c r="E17" s="61" t="s">
        <v>42</v>
      </c>
      <c r="F17" s="61"/>
    </row>
    <row r="18" spans="1:6" x14ac:dyDescent="0.25">
      <c r="A18" s="184"/>
      <c r="B18" s="33"/>
      <c r="C18" s="33"/>
      <c r="E18" s="61" t="s">
        <v>43</v>
      </c>
      <c r="F18" s="61"/>
    </row>
    <row r="19" spans="1:6" x14ac:dyDescent="0.25">
      <c r="A19" s="65"/>
      <c r="B19" s="65"/>
      <c r="C19" s="72"/>
      <c r="E19" s="61" t="s">
        <v>44</v>
      </c>
      <c r="F19" s="61"/>
    </row>
    <row r="20" spans="1:6" x14ac:dyDescent="0.25">
      <c r="A20" s="65"/>
      <c r="B20" s="65"/>
      <c r="C20" s="72"/>
      <c r="E20" s="61" t="s">
        <v>45</v>
      </c>
    </row>
    <row r="21" spans="1:6" x14ac:dyDescent="0.25">
      <c r="A21" s="65"/>
      <c r="B21" s="65"/>
      <c r="C21" s="72"/>
      <c r="E21" s="61" t="s">
        <v>46</v>
      </c>
    </row>
    <row r="22" spans="1:6" x14ac:dyDescent="0.25">
      <c r="A22" s="65"/>
      <c r="B22" s="65"/>
      <c r="C22" s="72"/>
      <c r="E22" s="61" t="s">
        <v>47</v>
      </c>
    </row>
    <row r="23" spans="1:6" x14ac:dyDescent="0.25">
      <c r="A23" s="65"/>
      <c r="B23" s="65"/>
      <c r="C23" s="72"/>
      <c r="E23" s="61" t="s">
        <v>162</v>
      </c>
    </row>
    <row r="24" spans="1:6" x14ac:dyDescent="0.25">
      <c r="A24" s="65"/>
      <c r="B24" s="65"/>
      <c r="C24" s="72"/>
    </row>
    <row r="25" spans="1:6" x14ac:dyDescent="0.25">
      <c r="A25" s="65"/>
      <c r="B25" s="65" t="s">
        <v>71</v>
      </c>
      <c r="C25" s="72" t="s">
        <v>71</v>
      </c>
    </row>
    <row r="26" spans="1:6" x14ac:dyDescent="0.25">
      <c r="A26" s="65"/>
      <c r="B26" s="65"/>
      <c r="C26" s="72"/>
    </row>
    <row r="27" spans="1:6" ht="15.75" x14ac:dyDescent="0.25">
      <c r="A27" s="65"/>
      <c r="B27" s="65"/>
      <c r="C27" s="72"/>
      <c r="E27" s="35"/>
    </row>
    <row r="28" spans="1:6" ht="15.75" x14ac:dyDescent="0.25">
      <c r="A28" s="65"/>
      <c r="B28" s="65"/>
      <c r="C28" s="72"/>
      <c r="E28" s="35"/>
    </row>
    <row r="29" spans="1:6" ht="15.75" x14ac:dyDescent="0.25">
      <c r="A29" s="65"/>
      <c r="B29" s="65"/>
      <c r="C29" s="32"/>
      <c r="E29" s="35"/>
    </row>
    <row r="30" spans="1:6" ht="15.75" x14ac:dyDescent="0.25">
      <c r="A30" s="65"/>
      <c r="B30" s="65"/>
      <c r="C30" s="32"/>
      <c r="E30" s="35"/>
    </row>
    <row r="31" spans="1:6" ht="15.75" x14ac:dyDescent="0.25">
      <c r="A31" s="65"/>
      <c r="B31" s="65"/>
      <c r="C31" s="32"/>
      <c r="E31" s="35"/>
    </row>
    <row r="32" spans="1:6" x14ac:dyDescent="0.25">
      <c r="A32" s="65"/>
      <c r="B32" s="65"/>
      <c r="C32" s="72"/>
    </row>
    <row r="33" spans="1:11" x14ac:dyDescent="0.25">
      <c r="A33" s="65"/>
      <c r="B33" s="65"/>
      <c r="C33" s="72"/>
    </row>
    <row r="34" spans="1:11" x14ac:dyDescent="0.25">
      <c r="A34" s="65"/>
      <c r="B34" s="65"/>
      <c r="C34" s="72"/>
    </row>
    <row r="35" spans="1:11" x14ac:dyDescent="0.25">
      <c r="A35" s="65"/>
      <c r="B35" s="65"/>
      <c r="C35" s="72"/>
    </row>
    <row r="36" spans="1:11" x14ac:dyDescent="0.25">
      <c r="A36" s="65"/>
      <c r="B36" s="65"/>
      <c r="C36" s="72"/>
    </row>
    <row r="37" spans="1:11" x14ac:dyDescent="0.25">
      <c r="A37" s="65"/>
      <c r="B37" s="65"/>
      <c r="C37" s="73"/>
    </row>
    <row r="38" spans="1:11" x14ac:dyDescent="0.25">
      <c r="A38" s="65"/>
      <c r="B38" s="65"/>
      <c r="C38" s="65"/>
    </row>
    <row r="39" spans="1:11" x14ac:dyDescent="0.25">
      <c r="B39" s="64"/>
      <c r="C39" s="64">
        <f>SUM(C9:C38)</f>
        <v>350</v>
      </c>
      <c r="D39" s="61" t="s">
        <v>48</v>
      </c>
    </row>
    <row r="40" spans="1:11" x14ac:dyDescent="0.25">
      <c r="A40" s="64">
        <f>SUM(A9:A38)</f>
        <v>9</v>
      </c>
      <c r="B40" s="61" t="s">
        <v>49</v>
      </c>
    </row>
    <row r="41" spans="1:11" x14ac:dyDescent="0.25">
      <c r="B41" s="64">
        <f>C39/A40</f>
        <v>38.888888888888886</v>
      </c>
      <c r="C41" s="61" t="s">
        <v>50</v>
      </c>
    </row>
    <row r="42" spans="1:11" x14ac:dyDescent="0.25">
      <c r="D42" s="65">
        <v>50</v>
      </c>
      <c r="E42" s="61" t="s">
        <v>51</v>
      </c>
    </row>
    <row r="43" spans="1:11" x14ac:dyDescent="0.25">
      <c r="D43" s="67">
        <f>B41/D42</f>
        <v>0.77777777777777768</v>
      </c>
      <c r="E43" s="61" t="s">
        <v>52</v>
      </c>
    </row>
    <row r="46" spans="1:11" ht="15.75" x14ac:dyDescent="0.25">
      <c r="A46" s="153" t="s">
        <v>184</v>
      </c>
      <c r="B46" s="75"/>
      <c r="C46" s="75"/>
      <c r="D46" s="76"/>
      <c r="E46" s="76"/>
      <c r="F46" s="76"/>
      <c r="G46" s="76"/>
      <c r="H46" s="76"/>
      <c r="I46" s="76"/>
      <c r="J46" s="76"/>
      <c r="K46" s="76"/>
    </row>
    <row r="47" spans="1:11" x14ac:dyDescent="0.25">
      <c r="A47" s="75"/>
      <c r="B47" s="75"/>
      <c r="C47" s="75"/>
      <c r="D47" s="76"/>
      <c r="E47" s="76"/>
      <c r="F47" s="76"/>
      <c r="G47" s="76"/>
      <c r="H47" s="76"/>
      <c r="I47" s="76"/>
      <c r="J47" s="76"/>
      <c r="K47" s="76"/>
    </row>
    <row r="48" spans="1:11" x14ac:dyDescent="0.25">
      <c r="A48" s="75"/>
      <c r="B48" s="75"/>
      <c r="C48" s="75"/>
      <c r="D48" s="76"/>
      <c r="E48" s="76"/>
      <c r="F48" s="76"/>
      <c r="G48" s="76"/>
      <c r="H48" s="76"/>
      <c r="I48" s="76"/>
      <c r="J48" s="76"/>
      <c r="K48" s="76"/>
    </row>
    <row r="49" spans="1:11" x14ac:dyDescent="0.25">
      <c r="A49" s="75"/>
      <c r="B49" s="75"/>
      <c r="C49" s="75"/>
      <c r="D49" s="76"/>
      <c r="E49" s="76"/>
      <c r="F49" s="76"/>
      <c r="G49" s="76"/>
      <c r="H49" s="76"/>
      <c r="I49" s="76"/>
      <c r="J49" s="76"/>
      <c r="K49" s="76"/>
    </row>
    <row r="50" spans="1:11" x14ac:dyDescent="0.25">
      <c r="A50" s="75"/>
      <c r="B50" s="75"/>
      <c r="C50" s="75"/>
      <c r="D50" s="76"/>
      <c r="E50" s="76"/>
      <c r="F50" s="76"/>
      <c r="G50" s="76"/>
      <c r="H50" s="76"/>
      <c r="I50" s="76"/>
      <c r="J50" s="76"/>
      <c r="K50" s="76"/>
    </row>
  </sheetData>
  <pageMargins left="0.7" right="0.7" top="0.75" bottom="0.75" header="0.3" footer="0.3"/>
  <pageSetup scale="59" orientation="portrait" r:id="rId1"/>
  <drawing r:id="rId2"/>
  <legacyDrawing r:id="rId3"/>
  <oleObjects>
    <mc:AlternateContent xmlns:mc="http://schemas.openxmlformats.org/markup-compatibility/2006">
      <mc:Choice Requires="x14">
        <oleObject progId="Word.Document.12" shapeId="303105" r:id="rId4">
          <objectPr defaultSize="0" autoPict="0" r:id="rId5">
            <anchor moveWithCells="1">
              <from>
                <xdr:col>1</xdr:col>
                <xdr:colOff>0</xdr:colOff>
                <xdr:row>47</xdr:row>
                <xdr:rowOff>0</xdr:rowOff>
              </from>
              <to>
                <xdr:col>11</xdr:col>
                <xdr:colOff>323850</xdr:colOff>
                <xdr:row>60</xdr:row>
                <xdr:rowOff>142875</xdr:rowOff>
              </to>
            </anchor>
          </objectPr>
        </oleObject>
      </mc:Choice>
      <mc:Fallback>
        <oleObject progId="Word.Document.12" shapeId="303105" r:id="rId4"/>
      </mc:Fallback>
    </mc:AlternateContent>
  </oleObjects>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topLeftCell="A18" workbookViewId="0">
      <selection activeCell="I33" sqref="I33"/>
    </sheetView>
  </sheetViews>
  <sheetFormatPr defaultColWidth="9.140625" defaultRowHeight="15" x14ac:dyDescent="0.25"/>
  <cols>
    <col min="1" max="2" width="9.140625" style="59"/>
    <col min="3" max="3" width="10.7109375" style="59" customWidth="1"/>
    <col min="4" max="16384" width="9.140625" style="59"/>
  </cols>
  <sheetData>
    <row r="1" spans="1:10" ht="21" x14ac:dyDescent="0.35">
      <c r="A1" s="63" t="s">
        <v>23</v>
      </c>
      <c r="B1" s="61"/>
      <c r="C1" s="61"/>
      <c r="I1" s="63" t="s">
        <v>53</v>
      </c>
    </row>
    <row r="2" spans="1:10" x14ac:dyDescent="0.25">
      <c r="A2" s="61"/>
      <c r="B2" s="65">
        <v>9.1</v>
      </c>
      <c r="C2" s="61" t="s">
        <v>24</v>
      </c>
      <c r="D2" s="297" t="s">
        <v>188</v>
      </c>
    </row>
    <row r="3" spans="1:10" x14ac:dyDescent="0.25">
      <c r="A3" s="61"/>
      <c r="B3" s="65" t="s">
        <v>57</v>
      </c>
      <c r="C3" s="61" t="s">
        <v>26</v>
      </c>
      <c r="D3" s="297" t="s">
        <v>219</v>
      </c>
    </row>
    <row r="4" spans="1:10" x14ac:dyDescent="0.25">
      <c r="A4" s="61"/>
      <c r="B4" s="25" t="s">
        <v>27</v>
      </c>
      <c r="C4" s="61"/>
      <c r="D4" s="26" t="s">
        <v>58</v>
      </c>
      <c r="E4" s="66"/>
      <c r="F4" s="66"/>
      <c r="G4" s="66"/>
      <c r="H4" s="66"/>
      <c r="I4" s="66"/>
      <c r="J4" s="66"/>
    </row>
    <row r="5" spans="1:10" x14ac:dyDescent="0.25">
      <c r="A5" s="61"/>
      <c r="B5" s="28"/>
      <c r="C5" s="61"/>
    </row>
    <row r="6" spans="1:10" x14ac:dyDescent="0.25">
      <c r="A6" s="61"/>
      <c r="B6" s="61"/>
      <c r="C6" s="61"/>
      <c r="F6" s="26" t="s">
        <v>29</v>
      </c>
      <c r="G6" s="26"/>
      <c r="H6" s="26" t="s">
        <v>169</v>
      </c>
      <c r="I6" s="26"/>
      <c r="J6" s="26"/>
    </row>
    <row r="7" spans="1:10" ht="26.25" x14ac:dyDescent="0.25">
      <c r="A7" s="60" t="s">
        <v>31</v>
      </c>
      <c r="B7" s="60" t="s">
        <v>32</v>
      </c>
      <c r="C7" s="60" t="s">
        <v>33</v>
      </c>
    </row>
    <row r="8" spans="1:10" x14ac:dyDescent="0.25">
      <c r="A8" s="61"/>
      <c r="B8" s="62" t="s">
        <v>34</v>
      </c>
      <c r="C8" s="62" t="s">
        <v>3</v>
      </c>
      <c r="E8" s="61" t="s">
        <v>35</v>
      </c>
      <c r="F8" s="61"/>
    </row>
    <row r="9" spans="1:10" x14ac:dyDescent="0.25">
      <c r="A9" s="184">
        <v>1</v>
      </c>
      <c r="B9" s="33">
        <v>1</v>
      </c>
      <c r="C9" s="33">
        <v>96</v>
      </c>
      <c r="E9" s="61" t="s">
        <v>36</v>
      </c>
      <c r="F9" s="61"/>
    </row>
    <row r="10" spans="1:10" x14ac:dyDescent="0.25">
      <c r="A10" s="184">
        <v>1</v>
      </c>
      <c r="B10" s="33">
        <v>2</v>
      </c>
      <c r="C10" s="33">
        <v>100</v>
      </c>
      <c r="E10" s="61" t="s">
        <v>37</v>
      </c>
      <c r="F10" s="61"/>
    </row>
    <row r="11" spans="1:10" x14ac:dyDescent="0.25">
      <c r="A11" s="184">
        <v>1</v>
      </c>
      <c r="B11" s="33">
        <v>3</v>
      </c>
      <c r="C11" s="33">
        <v>88</v>
      </c>
      <c r="E11" s="61"/>
      <c r="F11" s="61"/>
    </row>
    <row r="12" spans="1:10" x14ac:dyDescent="0.25">
      <c r="A12" s="184">
        <v>1</v>
      </c>
      <c r="B12" s="33">
        <v>4</v>
      </c>
      <c r="C12" s="33">
        <v>96</v>
      </c>
      <c r="E12" s="61" t="s">
        <v>38</v>
      </c>
      <c r="F12" s="61"/>
    </row>
    <row r="13" spans="1:10" x14ac:dyDescent="0.25">
      <c r="A13" s="184">
        <v>1</v>
      </c>
      <c r="B13" s="33">
        <v>5</v>
      </c>
      <c r="C13" s="33">
        <v>96</v>
      </c>
      <c r="E13" s="61" t="s">
        <v>39</v>
      </c>
      <c r="F13" s="61"/>
    </row>
    <row r="14" spans="1:10" x14ac:dyDescent="0.25">
      <c r="A14" s="184">
        <v>1</v>
      </c>
      <c r="B14" s="33">
        <v>6</v>
      </c>
      <c r="C14" s="33">
        <v>100</v>
      </c>
      <c r="E14" s="61" t="s">
        <v>40</v>
      </c>
      <c r="F14" s="61"/>
    </row>
    <row r="15" spans="1:10" x14ac:dyDescent="0.25">
      <c r="A15" s="184">
        <v>1</v>
      </c>
      <c r="B15" s="33">
        <v>7</v>
      </c>
      <c r="C15" s="33">
        <v>100</v>
      </c>
      <c r="E15" s="61" t="s">
        <v>41</v>
      </c>
      <c r="F15" s="61"/>
    </row>
    <row r="16" spans="1:10" x14ac:dyDescent="0.25">
      <c r="A16" s="184">
        <v>1</v>
      </c>
      <c r="B16" s="33">
        <v>8</v>
      </c>
      <c r="C16" s="33">
        <v>100</v>
      </c>
      <c r="E16" s="61" t="s">
        <v>42</v>
      </c>
      <c r="F16" s="61"/>
    </row>
    <row r="17" spans="1:6" x14ac:dyDescent="0.25">
      <c r="A17" s="184">
        <v>1</v>
      </c>
      <c r="B17" s="33">
        <v>9</v>
      </c>
      <c r="C17" s="33">
        <v>100</v>
      </c>
      <c r="E17" s="61" t="s">
        <v>43</v>
      </c>
      <c r="F17" s="61"/>
    </row>
    <row r="18" spans="1:6" x14ac:dyDescent="0.25">
      <c r="A18" s="184">
        <v>1</v>
      </c>
      <c r="B18" s="33">
        <v>10</v>
      </c>
      <c r="C18" s="33">
        <v>100</v>
      </c>
      <c r="E18" s="61" t="s">
        <v>44</v>
      </c>
      <c r="F18" s="61"/>
    </row>
    <row r="19" spans="1:6" x14ac:dyDescent="0.25">
      <c r="A19" s="184">
        <v>1</v>
      </c>
      <c r="B19" s="33">
        <v>11</v>
      </c>
      <c r="C19" s="33">
        <v>100</v>
      </c>
      <c r="E19" s="61" t="s">
        <v>45</v>
      </c>
    </row>
    <row r="20" spans="1:6" x14ac:dyDescent="0.25">
      <c r="A20" s="184">
        <v>1</v>
      </c>
      <c r="B20" s="33">
        <v>12</v>
      </c>
      <c r="C20" s="33">
        <v>100</v>
      </c>
      <c r="E20" s="61" t="s">
        <v>46</v>
      </c>
    </row>
    <row r="21" spans="1:6" x14ac:dyDescent="0.25">
      <c r="A21" s="184">
        <v>1</v>
      </c>
      <c r="B21" s="33">
        <v>13</v>
      </c>
      <c r="C21" s="33">
        <v>92</v>
      </c>
      <c r="E21" s="61" t="s">
        <v>135</v>
      </c>
    </row>
    <row r="22" spans="1:6" x14ac:dyDescent="0.25">
      <c r="A22" s="184">
        <v>1</v>
      </c>
      <c r="B22" s="33">
        <v>14</v>
      </c>
      <c r="C22" s="33">
        <v>100</v>
      </c>
      <c r="E22" s="61"/>
    </row>
    <row r="23" spans="1:6" x14ac:dyDescent="0.25">
      <c r="A23" s="184">
        <v>0</v>
      </c>
      <c r="B23" s="33">
        <v>15</v>
      </c>
      <c r="C23" s="33">
        <v>0</v>
      </c>
    </row>
    <row r="24" spans="1:6" x14ac:dyDescent="0.25">
      <c r="A24" s="184">
        <v>1</v>
      </c>
      <c r="B24" s="33">
        <v>16</v>
      </c>
      <c r="C24" s="33">
        <v>100</v>
      </c>
    </row>
    <row r="25" spans="1:6" x14ac:dyDescent="0.25">
      <c r="A25" s="32">
        <v>1</v>
      </c>
      <c r="B25" s="65">
        <v>17</v>
      </c>
      <c r="C25" s="65">
        <v>100</v>
      </c>
    </row>
    <row r="26" spans="1:6" ht="15.75" x14ac:dyDescent="0.25">
      <c r="A26" s="32">
        <v>1</v>
      </c>
      <c r="B26" s="65">
        <v>18</v>
      </c>
      <c r="C26" s="65">
        <v>96</v>
      </c>
      <c r="E26" s="35"/>
    </row>
    <row r="27" spans="1:6" ht="15.75" x14ac:dyDescent="0.25">
      <c r="A27" s="32">
        <v>1</v>
      </c>
      <c r="B27" s="65">
        <v>19</v>
      </c>
      <c r="C27" s="65">
        <v>88</v>
      </c>
      <c r="E27" s="35"/>
    </row>
    <row r="28" spans="1:6" ht="15.75" x14ac:dyDescent="0.25">
      <c r="A28" s="58"/>
      <c r="B28" s="58"/>
      <c r="C28" s="58"/>
      <c r="E28" s="35"/>
    </row>
    <row r="29" spans="1:6" ht="15.75" x14ac:dyDescent="0.25">
      <c r="A29" s="58"/>
      <c r="B29" s="58"/>
      <c r="C29" s="58"/>
      <c r="E29" s="35"/>
    </row>
    <row r="30" spans="1:6" ht="15.75" x14ac:dyDescent="0.25">
      <c r="A30" s="58"/>
      <c r="B30" s="58"/>
      <c r="C30" s="58"/>
      <c r="E30" s="35"/>
    </row>
    <row r="31" spans="1:6" x14ac:dyDescent="0.25">
      <c r="A31" s="58"/>
      <c r="B31" s="58"/>
      <c r="C31" s="58"/>
    </row>
    <row r="32" spans="1:6" x14ac:dyDescent="0.25">
      <c r="A32" s="61"/>
      <c r="B32" s="64"/>
      <c r="C32" s="68">
        <f>SUM(C9:C31)</f>
        <v>1752</v>
      </c>
      <c r="D32" s="61" t="s">
        <v>48</v>
      </c>
    </row>
    <row r="33" spans="1:11" x14ac:dyDescent="0.25">
      <c r="A33" s="64">
        <f>SUM(A9:A31)</f>
        <v>18</v>
      </c>
      <c r="B33" s="61" t="s">
        <v>49</v>
      </c>
      <c r="C33" s="61"/>
    </row>
    <row r="34" spans="1:11" x14ac:dyDescent="0.25">
      <c r="A34" s="61"/>
      <c r="B34" s="180">
        <f>C32/A33</f>
        <v>97.333333333333329</v>
      </c>
      <c r="C34" s="61" t="s">
        <v>50</v>
      </c>
    </row>
    <row r="35" spans="1:11" x14ac:dyDescent="0.25">
      <c r="A35" s="61"/>
      <c r="B35" s="61"/>
      <c r="C35" s="61"/>
      <c r="D35" s="65">
        <v>100</v>
      </c>
      <c r="E35" s="61" t="s">
        <v>51</v>
      </c>
    </row>
    <row r="36" spans="1:11" x14ac:dyDescent="0.25">
      <c r="A36" s="61"/>
      <c r="B36" s="61"/>
      <c r="C36" s="61"/>
      <c r="D36" s="67">
        <f>B34/D35</f>
        <v>0.97333333333333327</v>
      </c>
      <c r="E36" s="61" t="s">
        <v>52</v>
      </c>
    </row>
    <row r="37" spans="1:11" x14ac:dyDescent="0.25">
      <c r="A37" s="61"/>
      <c r="B37" s="61"/>
      <c r="C37" s="61"/>
    </row>
    <row r="38" spans="1:11" ht="15.75" x14ac:dyDescent="0.25">
      <c r="A38" s="96" t="s">
        <v>193</v>
      </c>
      <c r="G38" s="3"/>
      <c r="H38" s="3"/>
      <c r="I38" s="3"/>
      <c r="J38" s="38"/>
      <c r="K38" s="3"/>
    </row>
  </sheetData>
  <pageMargins left="0.7" right="0.7" top="0.75" bottom="0.75" header="0.3" footer="0.3"/>
  <pageSetup scale="66" orientation="portrait" r:id="rId1"/>
  <drawing r:id="rId2"/>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topLeftCell="A18" workbookViewId="0">
      <selection activeCell="M34" sqref="M34"/>
    </sheetView>
  </sheetViews>
  <sheetFormatPr defaultColWidth="9.140625" defaultRowHeight="15" x14ac:dyDescent="0.25"/>
  <cols>
    <col min="1" max="2" width="9.140625" style="59"/>
    <col min="3" max="3" width="10.7109375" style="59" customWidth="1"/>
    <col min="4" max="16384" width="9.140625" style="59"/>
  </cols>
  <sheetData>
    <row r="1" spans="1:10" ht="21" x14ac:dyDescent="0.35">
      <c r="A1" s="63" t="s">
        <v>23</v>
      </c>
      <c r="B1" s="61"/>
      <c r="C1" s="61"/>
      <c r="I1" s="63" t="s">
        <v>53</v>
      </c>
    </row>
    <row r="2" spans="1:10" x14ac:dyDescent="0.25">
      <c r="A2" s="61"/>
      <c r="B2" s="65">
        <v>9.1</v>
      </c>
      <c r="C2" s="61" t="s">
        <v>24</v>
      </c>
      <c r="D2" s="292" t="s">
        <v>188</v>
      </c>
    </row>
    <row r="3" spans="1:10" x14ac:dyDescent="0.25">
      <c r="A3" s="61"/>
      <c r="B3" s="65" t="s">
        <v>57</v>
      </c>
      <c r="C3" s="61" t="s">
        <v>26</v>
      </c>
      <c r="D3" s="292" t="s">
        <v>219</v>
      </c>
    </row>
    <row r="4" spans="1:10" x14ac:dyDescent="0.25">
      <c r="A4" s="61"/>
      <c r="B4" s="25" t="s">
        <v>27</v>
      </c>
      <c r="C4" s="61"/>
      <c r="D4" s="26" t="s">
        <v>58</v>
      </c>
      <c r="E4" s="66"/>
      <c r="F4" s="66"/>
      <c r="G4" s="66"/>
      <c r="H4" s="66"/>
      <c r="I4" s="66"/>
      <c r="J4" s="66"/>
    </row>
    <row r="5" spans="1:10" x14ac:dyDescent="0.25">
      <c r="A5" s="61"/>
      <c r="B5" s="28"/>
      <c r="C5" s="61"/>
    </row>
    <row r="6" spans="1:10" x14ac:dyDescent="0.25">
      <c r="A6" s="61"/>
      <c r="B6" s="61"/>
      <c r="C6" s="61"/>
      <c r="F6" s="26" t="s">
        <v>29</v>
      </c>
      <c r="G6" s="26"/>
      <c r="H6" s="26" t="s">
        <v>169</v>
      </c>
      <c r="I6" s="26"/>
      <c r="J6" s="26"/>
    </row>
    <row r="7" spans="1:10" ht="26.25" x14ac:dyDescent="0.25">
      <c r="A7" s="60" t="s">
        <v>31</v>
      </c>
      <c r="B7" s="60" t="s">
        <v>32</v>
      </c>
      <c r="C7" s="60" t="s">
        <v>33</v>
      </c>
    </row>
    <row r="8" spans="1:10" x14ac:dyDescent="0.25">
      <c r="A8" s="61"/>
      <c r="B8" s="62" t="s">
        <v>34</v>
      </c>
      <c r="C8" s="62" t="s">
        <v>3</v>
      </c>
      <c r="E8" s="61" t="s">
        <v>35</v>
      </c>
      <c r="F8" s="61"/>
    </row>
    <row r="9" spans="1:10" x14ac:dyDescent="0.25">
      <c r="A9" s="184">
        <v>1</v>
      </c>
      <c r="B9" s="33">
        <v>1</v>
      </c>
      <c r="C9" s="33">
        <v>96</v>
      </c>
      <c r="E9" s="61" t="s">
        <v>36</v>
      </c>
      <c r="F9" s="61"/>
    </row>
    <row r="10" spans="1:10" x14ac:dyDescent="0.25">
      <c r="A10" s="184">
        <v>1</v>
      </c>
      <c r="B10" s="33">
        <v>2</v>
      </c>
      <c r="C10" s="33">
        <v>100</v>
      </c>
      <c r="E10" s="61" t="s">
        <v>37</v>
      </c>
      <c r="F10" s="61"/>
    </row>
    <row r="11" spans="1:10" x14ac:dyDescent="0.25">
      <c r="A11" s="184">
        <v>1</v>
      </c>
      <c r="B11" s="33">
        <v>3</v>
      </c>
      <c r="C11" s="33">
        <v>88</v>
      </c>
      <c r="E11" s="61"/>
      <c r="F11" s="61"/>
    </row>
    <row r="12" spans="1:10" x14ac:dyDescent="0.25">
      <c r="A12" s="184">
        <v>1</v>
      </c>
      <c r="B12" s="33">
        <v>4</v>
      </c>
      <c r="C12" s="33">
        <v>96</v>
      </c>
      <c r="E12" s="61" t="s">
        <v>38</v>
      </c>
      <c r="F12" s="61"/>
    </row>
    <row r="13" spans="1:10" x14ac:dyDescent="0.25">
      <c r="A13" s="184">
        <v>1</v>
      </c>
      <c r="B13" s="33">
        <v>5</v>
      </c>
      <c r="C13" s="33">
        <v>96</v>
      </c>
      <c r="E13" s="61" t="s">
        <v>39</v>
      </c>
      <c r="F13" s="61"/>
    </row>
    <row r="14" spans="1:10" x14ac:dyDescent="0.25">
      <c r="A14" s="184">
        <v>1</v>
      </c>
      <c r="B14" s="33">
        <v>6</v>
      </c>
      <c r="C14" s="33">
        <v>100</v>
      </c>
      <c r="E14" s="61" t="s">
        <v>40</v>
      </c>
      <c r="F14" s="61"/>
    </row>
    <row r="15" spans="1:10" x14ac:dyDescent="0.25">
      <c r="A15" s="184">
        <v>1</v>
      </c>
      <c r="B15" s="33">
        <v>7</v>
      </c>
      <c r="C15" s="33">
        <v>100</v>
      </c>
      <c r="E15" s="61" t="s">
        <v>41</v>
      </c>
      <c r="F15" s="61"/>
    </row>
    <row r="16" spans="1:10" x14ac:dyDescent="0.25">
      <c r="A16" s="184">
        <v>1</v>
      </c>
      <c r="B16" s="33">
        <v>8</v>
      </c>
      <c r="C16" s="33">
        <v>100</v>
      </c>
      <c r="E16" s="61" t="s">
        <v>42</v>
      </c>
      <c r="F16" s="61"/>
    </row>
    <row r="17" spans="1:6" x14ac:dyDescent="0.25">
      <c r="A17" s="184">
        <v>1</v>
      </c>
      <c r="B17" s="33">
        <v>9</v>
      </c>
      <c r="C17" s="33">
        <v>100</v>
      </c>
      <c r="E17" s="61" t="s">
        <v>43</v>
      </c>
      <c r="F17" s="61"/>
    </row>
    <row r="18" spans="1:6" x14ac:dyDescent="0.25">
      <c r="A18" s="184">
        <v>1</v>
      </c>
      <c r="B18" s="33">
        <v>10</v>
      </c>
      <c r="C18" s="33">
        <v>100</v>
      </c>
      <c r="E18" s="61" t="s">
        <v>44</v>
      </c>
      <c r="F18" s="61"/>
    </row>
    <row r="19" spans="1:6" x14ac:dyDescent="0.25">
      <c r="A19" s="184">
        <v>1</v>
      </c>
      <c r="B19" s="33">
        <v>11</v>
      </c>
      <c r="C19" s="33">
        <v>100</v>
      </c>
      <c r="E19" s="61" t="s">
        <v>45</v>
      </c>
    </row>
    <row r="20" spans="1:6" x14ac:dyDescent="0.25">
      <c r="A20" s="184">
        <v>1</v>
      </c>
      <c r="B20" s="33">
        <v>12</v>
      </c>
      <c r="C20" s="33">
        <v>100</v>
      </c>
      <c r="E20" s="61" t="s">
        <v>46</v>
      </c>
    </row>
    <row r="21" spans="1:6" x14ac:dyDescent="0.25">
      <c r="A21" s="184">
        <v>1</v>
      </c>
      <c r="B21" s="33">
        <v>13</v>
      </c>
      <c r="C21" s="33">
        <v>92</v>
      </c>
      <c r="E21" s="61" t="s">
        <v>135</v>
      </c>
    </row>
    <row r="22" spans="1:6" x14ac:dyDescent="0.25">
      <c r="A22" s="184">
        <v>1</v>
      </c>
      <c r="B22" s="33">
        <v>14</v>
      </c>
      <c r="C22" s="33">
        <v>100</v>
      </c>
      <c r="E22" s="61"/>
    </row>
    <row r="23" spans="1:6" x14ac:dyDescent="0.25">
      <c r="A23" s="184">
        <v>0</v>
      </c>
      <c r="B23" s="33">
        <v>15</v>
      </c>
      <c r="C23" s="33">
        <v>0</v>
      </c>
    </row>
    <row r="24" spans="1:6" x14ac:dyDescent="0.25">
      <c r="A24" s="184">
        <v>1</v>
      </c>
      <c r="B24" s="33">
        <v>16</v>
      </c>
      <c r="C24" s="33">
        <v>100</v>
      </c>
    </row>
    <row r="25" spans="1:6" x14ac:dyDescent="0.25">
      <c r="A25" s="32">
        <v>1</v>
      </c>
      <c r="B25" s="65">
        <v>17</v>
      </c>
      <c r="C25" s="65">
        <v>100</v>
      </c>
    </row>
    <row r="26" spans="1:6" ht="15.75" x14ac:dyDescent="0.25">
      <c r="A26" s="32">
        <v>1</v>
      </c>
      <c r="B26" s="65">
        <v>18</v>
      </c>
      <c r="C26" s="65">
        <v>96</v>
      </c>
      <c r="E26" s="35"/>
    </row>
    <row r="27" spans="1:6" ht="15.75" x14ac:dyDescent="0.25">
      <c r="A27" s="32">
        <v>1</v>
      </c>
      <c r="B27" s="65">
        <v>19</v>
      </c>
      <c r="C27" s="65">
        <v>88</v>
      </c>
      <c r="E27" s="35"/>
    </row>
    <row r="28" spans="1:6" ht="15.75" x14ac:dyDescent="0.25">
      <c r="A28" s="58"/>
      <c r="B28" s="58"/>
      <c r="C28" s="58"/>
      <c r="E28" s="35"/>
    </row>
    <row r="29" spans="1:6" ht="15.75" x14ac:dyDescent="0.25">
      <c r="A29" s="58"/>
      <c r="B29" s="58"/>
      <c r="C29" s="58"/>
      <c r="E29" s="35"/>
    </row>
    <row r="30" spans="1:6" ht="15.75" x14ac:dyDescent="0.25">
      <c r="A30" s="58"/>
      <c r="B30" s="58"/>
      <c r="C30" s="58"/>
      <c r="E30" s="35"/>
    </row>
    <row r="31" spans="1:6" x14ac:dyDescent="0.25">
      <c r="A31" s="58"/>
      <c r="B31" s="58"/>
      <c r="C31" s="58"/>
    </row>
    <row r="32" spans="1:6" x14ac:dyDescent="0.25">
      <c r="A32" s="61"/>
      <c r="B32" s="64"/>
      <c r="C32" s="68">
        <f>SUM(C9:C31)</f>
        <v>1752</v>
      </c>
      <c r="D32" s="61" t="s">
        <v>48</v>
      </c>
    </row>
    <row r="33" spans="1:11" x14ac:dyDescent="0.25">
      <c r="A33" s="64">
        <f>SUM(A9:A31)</f>
        <v>18</v>
      </c>
      <c r="B33" s="61" t="s">
        <v>49</v>
      </c>
      <c r="C33" s="61"/>
    </row>
    <row r="34" spans="1:11" x14ac:dyDescent="0.25">
      <c r="A34" s="61"/>
      <c r="B34" s="180">
        <f>C32/A33</f>
        <v>97.333333333333329</v>
      </c>
      <c r="C34" s="61" t="s">
        <v>50</v>
      </c>
    </row>
    <row r="35" spans="1:11" x14ac:dyDescent="0.25">
      <c r="A35" s="61"/>
      <c r="B35" s="61"/>
      <c r="C35" s="61"/>
      <c r="D35" s="65">
        <v>100</v>
      </c>
      <c r="E35" s="61" t="s">
        <v>51</v>
      </c>
    </row>
    <row r="36" spans="1:11" x14ac:dyDescent="0.25">
      <c r="A36" s="61"/>
      <c r="B36" s="61"/>
      <c r="C36" s="61"/>
      <c r="D36" s="67">
        <f>B34/D35</f>
        <v>0.97333333333333327</v>
      </c>
      <c r="E36" s="61" t="s">
        <v>52</v>
      </c>
    </row>
    <row r="37" spans="1:11" x14ac:dyDescent="0.25">
      <c r="A37" s="61"/>
      <c r="B37" s="61"/>
      <c r="C37" s="61"/>
    </row>
    <row r="38" spans="1:11" ht="15.75" x14ac:dyDescent="0.25">
      <c r="A38" s="96" t="s">
        <v>193</v>
      </c>
      <c r="G38" s="3"/>
      <c r="H38" s="3"/>
      <c r="I38" s="3"/>
      <c r="J38" s="38"/>
      <c r="K38" s="3"/>
    </row>
  </sheetData>
  <pageMargins left="0.7" right="0.7" top="0.75" bottom="0.75" header="0.3" footer="0.3"/>
  <pageSetup scale="66" orientation="portrait" r:id="rId1"/>
  <drawing r:id="rId2"/>
</worksheet>
</file>

<file path=xl/worksheets/sheet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38"/>
  <sheetViews>
    <sheetView topLeftCell="A28" workbookViewId="0">
      <selection activeCell="F28" sqref="F28"/>
    </sheetView>
  </sheetViews>
  <sheetFormatPr defaultColWidth="9.140625" defaultRowHeight="15" x14ac:dyDescent="0.25"/>
  <cols>
    <col min="1" max="2" width="9.140625" style="59"/>
    <col min="3" max="3" width="10.7109375" style="59" customWidth="1"/>
    <col min="4" max="16384" width="9.140625" style="59"/>
  </cols>
  <sheetData>
    <row r="1" spans="1:10" ht="21" x14ac:dyDescent="0.35">
      <c r="A1" s="63" t="s">
        <v>23</v>
      </c>
      <c r="B1" s="61"/>
      <c r="C1" s="61"/>
      <c r="I1" s="63" t="s">
        <v>53</v>
      </c>
    </row>
    <row r="2" spans="1:10" x14ac:dyDescent="0.25">
      <c r="A2" s="61"/>
      <c r="B2" s="65">
        <v>9.1</v>
      </c>
      <c r="C2" s="61" t="s">
        <v>24</v>
      </c>
      <c r="D2" s="242" t="s">
        <v>297</v>
      </c>
    </row>
    <row r="3" spans="1:10" x14ac:dyDescent="0.25">
      <c r="A3" s="61"/>
      <c r="B3" s="65" t="s">
        <v>68</v>
      </c>
      <c r="C3" s="61" t="s">
        <v>26</v>
      </c>
      <c r="D3" s="242" t="s">
        <v>247</v>
      </c>
    </row>
    <row r="4" spans="1:10" x14ac:dyDescent="0.25">
      <c r="A4" s="61"/>
      <c r="B4" s="25" t="s">
        <v>27</v>
      </c>
      <c r="C4" s="61"/>
      <c r="D4" s="26" t="s">
        <v>63</v>
      </c>
      <c r="E4" s="66"/>
      <c r="F4" s="66"/>
      <c r="G4" s="66"/>
      <c r="H4" s="66"/>
      <c r="I4" s="66"/>
      <c r="J4" s="66"/>
    </row>
    <row r="5" spans="1:10" x14ac:dyDescent="0.25">
      <c r="A5" s="61"/>
      <c r="B5" s="28"/>
      <c r="C5" s="61"/>
    </row>
    <row r="6" spans="1:10" x14ac:dyDescent="0.25">
      <c r="A6" s="61"/>
      <c r="B6" s="61"/>
      <c r="C6" s="61"/>
      <c r="F6" s="26" t="s">
        <v>29</v>
      </c>
      <c r="G6" s="26"/>
      <c r="H6" s="26" t="s">
        <v>303</v>
      </c>
      <c r="I6" s="26"/>
      <c r="J6" s="26"/>
    </row>
    <row r="7" spans="1:10" ht="26.25" x14ac:dyDescent="0.25">
      <c r="A7" s="60" t="s">
        <v>31</v>
      </c>
      <c r="B7" s="60" t="s">
        <v>32</v>
      </c>
      <c r="C7" s="60" t="s">
        <v>33</v>
      </c>
    </row>
    <row r="8" spans="1:10" x14ac:dyDescent="0.25">
      <c r="A8" s="61"/>
      <c r="B8" s="62" t="s">
        <v>34</v>
      </c>
      <c r="C8" s="62" t="s">
        <v>3</v>
      </c>
      <c r="E8" s="61" t="s">
        <v>35</v>
      </c>
      <c r="F8" s="61"/>
    </row>
    <row r="9" spans="1:10" x14ac:dyDescent="0.25">
      <c r="A9" s="184">
        <v>1</v>
      </c>
      <c r="B9" s="33"/>
      <c r="C9" s="32">
        <v>159</v>
      </c>
      <c r="E9" s="61" t="s">
        <v>36</v>
      </c>
      <c r="F9" s="61"/>
    </row>
    <row r="10" spans="1:10" x14ac:dyDescent="0.25">
      <c r="A10" s="184">
        <v>1</v>
      </c>
      <c r="B10" s="33"/>
      <c r="C10" s="32">
        <v>235</v>
      </c>
      <c r="E10" s="61" t="s">
        <v>37</v>
      </c>
      <c r="F10" s="61"/>
    </row>
    <row r="11" spans="1:10" x14ac:dyDescent="0.25">
      <c r="A11" s="184">
        <v>1</v>
      </c>
      <c r="B11" s="33"/>
      <c r="C11" s="32">
        <v>235</v>
      </c>
      <c r="E11" s="61"/>
      <c r="F11" s="61"/>
    </row>
    <row r="12" spans="1:10" x14ac:dyDescent="0.25">
      <c r="A12" s="184">
        <v>1</v>
      </c>
      <c r="B12" s="33"/>
      <c r="C12" s="32">
        <v>195</v>
      </c>
      <c r="E12" s="61" t="s">
        <v>38</v>
      </c>
      <c r="F12" s="61"/>
    </row>
    <row r="13" spans="1:10" x14ac:dyDescent="0.25">
      <c r="A13" s="184">
        <v>1</v>
      </c>
      <c r="B13" s="33"/>
      <c r="C13" s="32">
        <v>230</v>
      </c>
      <c r="E13" s="61" t="s">
        <v>39</v>
      </c>
      <c r="F13" s="61"/>
    </row>
    <row r="14" spans="1:10" x14ac:dyDescent="0.25">
      <c r="A14" s="184">
        <v>1</v>
      </c>
      <c r="B14" s="33"/>
      <c r="C14" s="32">
        <v>225</v>
      </c>
      <c r="E14" s="61" t="s">
        <v>40</v>
      </c>
      <c r="F14" s="61"/>
    </row>
    <row r="15" spans="1:10" x14ac:dyDescent="0.25">
      <c r="A15" s="184"/>
      <c r="B15" s="33"/>
      <c r="C15" s="33"/>
      <c r="E15" s="61" t="s">
        <v>41</v>
      </c>
      <c r="F15" s="61"/>
    </row>
    <row r="16" spans="1:10" x14ac:dyDescent="0.25">
      <c r="A16" s="184"/>
      <c r="B16" s="33"/>
      <c r="C16" s="33"/>
      <c r="E16" s="61" t="s">
        <v>42</v>
      </c>
      <c r="F16" s="61"/>
    </row>
    <row r="17" spans="1:6" x14ac:dyDescent="0.25">
      <c r="A17" s="184"/>
      <c r="B17" s="33"/>
      <c r="C17" s="33"/>
      <c r="E17" s="61" t="s">
        <v>43</v>
      </c>
      <c r="F17" s="61"/>
    </row>
    <row r="18" spans="1:6" x14ac:dyDescent="0.25">
      <c r="A18" s="184"/>
      <c r="B18" s="33"/>
      <c r="C18" s="33"/>
      <c r="E18" s="61" t="s">
        <v>44</v>
      </c>
      <c r="F18" s="61"/>
    </row>
    <row r="19" spans="1:6" x14ac:dyDescent="0.25">
      <c r="A19" s="184"/>
      <c r="B19" s="33"/>
      <c r="C19" s="33"/>
      <c r="E19" s="61" t="s">
        <v>45</v>
      </c>
    </row>
    <row r="20" spans="1:6" x14ac:dyDescent="0.25">
      <c r="A20" s="184"/>
      <c r="B20" s="33"/>
      <c r="C20" s="33"/>
      <c r="E20" s="61" t="s">
        <v>46</v>
      </c>
    </row>
    <row r="21" spans="1:6" x14ac:dyDescent="0.25">
      <c r="A21" s="184"/>
      <c r="B21" s="33"/>
      <c r="C21" s="33"/>
      <c r="E21" s="61" t="s">
        <v>135</v>
      </c>
    </row>
    <row r="22" spans="1:6" x14ac:dyDescent="0.25">
      <c r="A22" s="184"/>
      <c r="B22" s="33"/>
      <c r="C22" s="33"/>
      <c r="E22" s="61"/>
    </row>
    <row r="23" spans="1:6" x14ac:dyDescent="0.25">
      <c r="A23" s="184"/>
      <c r="B23" s="33"/>
      <c r="C23" s="33"/>
    </row>
    <row r="24" spans="1:6" x14ac:dyDescent="0.25">
      <c r="A24" s="184"/>
      <c r="B24" s="33"/>
      <c r="C24" s="33"/>
    </row>
    <row r="25" spans="1:6" x14ac:dyDescent="0.25">
      <c r="A25" s="32"/>
      <c r="B25" s="65"/>
      <c r="C25" s="65"/>
    </row>
    <row r="26" spans="1:6" ht="15.75" x14ac:dyDescent="0.25">
      <c r="A26" s="32"/>
      <c r="B26" s="65"/>
      <c r="C26" s="65"/>
      <c r="E26" s="35"/>
    </row>
    <row r="27" spans="1:6" ht="15.75" x14ac:dyDescent="0.25">
      <c r="A27" s="32"/>
      <c r="B27" s="65"/>
      <c r="C27" s="65"/>
      <c r="E27" s="35"/>
    </row>
    <row r="28" spans="1:6" ht="15.75" x14ac:dyDescent="0.25">
      <c r="A28" s="58"/>
      <c r="B28" s="58"/>
      <c r="C28" s="58"/>
      <c r="E28" s="35"/>
    </row>
    <row r="29" spans="1:6" ht="15.75" x14ac:dyDescent="0.25">
      <c r="A29" s="58"/>
      <c r="B29" s="58"/>
      <c r="C29" s="58"/>
      <c r="E29" s="35"/>
    </row>
    <row r="30" spans="1:6" ht="15.75" x14ac:dyDescent="0.25">
      <c r="A30" s="58"/>
      <c r="B30" s="58"/>
      <c r="C30" s="58"/>
      <c r="E30" s="35"/>
    </row>
    <row r="31" spans="1:6" x14ac:dyDescent="0.25">
      <c r="A31" s="58"/>
      <c r="B31" s="58"/>
      <c r="C31" s="58"/>
    </row>
    <row r="32" spans="1:6" x14ac:dyDescent="0.25">
      <c r="A32" s="61"/>
      <c r="B32" s="64"/>
      <c r="C32" s="68">
        <f>SUM(C9:C31)</f>
        <v>1279</v>
      </c>
      <c r="D32" s="61" t="s">
        <v>48</v>
      </c>
    </row>
    <row r="33" spans="1:11" x14ac:dyDescent="0.25">
      <c r="A33" s="64">
        <f>SUM(A9:A31)</f>
        <v>6</v>
      </c>
      <c r="B33" s="61" t="s">
        <v>49</v>
      </c>
      <c r="C33" s="61"/>
    </row>
    <row r="34" spans="1:11" x14ac:dyDescent="0.25">
      <c r="A34" s="61"/>
      <c r="B34" s="180">
        <f>C32/A33</f>
        <v>213.16666666666666</v>
      </c>
      <c r="C34" s="61" t="s">
        <v>50</v>
      </c>
    </row>
    <row r="35" spans="1:11" x14ac:dyDescent="0.25">
      <c r="A35" s="61"/>
      <c r="B35" s="61"/>
      <c r="C35" s="61"/>
      <c r="D35" s="65">
        <v>235</v>
      </c>
      <c r="E35" s="61" t="s">
        <v>51</v>
      </c>
    </row>
    <row r="36" spans="1:11" x14ac:dyDescent="0.25">
      <c r="A36" s="61"/>
      <c r="B36" s="61"/>
      <c r="C36" s="61"/>
      <c r="D36" s="67">
        <f>B34/D35</f>
        <v>0.90709219858156021</v>
      </c>
      <c r="E36" s="61" t="s">
        <v>52</v>
      </c>
    </row>
    <row r="37" spans="1:11" x14ac:dyDescent="0.25">
      <c r="A37" s="61"/>
      <c r="B37" s="61"/>
      <c r="C37" s="61"/>
    </row>
    <row r="38" spans="1:11" ht="15.75" x14ac:dyDescent="0.25">
      <c r="A38" s="96" t="s">
        <v>193</v>
      </c>
      <c r="G38" s="3"/>
      <c r="H38" s="3"/>
      <c r="I38" s="3"/>
      <c r="J38" s="38"/>
      <c r="K38" s="3"/>
    </row>
  </sheetData>
  <pageMargins left="0.7" right="0.7" top="0.75" bottom="0.75" header="0.3" footer="0.3"/>
  <pageSetup scale="66" orientation="portrait" r:id="rId1"/>
  <drawing r:id="rId2"/>
  <legacyDrawing r:id="rId3"/>
  <oleObjects>
    <mc:AlternateContent xmlns:mc="http://schemas.openxmlformats.org/markup-compatibility/2006">
      <mc:Choice Requires="x14">
        <oleObject progId="Word.Document.12" shapeId="830465" r:id="rId4">
          <objectPr defaultSize="0" r:id="rId5">
            <anchor moveWithCells="1">
              <from>
                <xdr:col>1</xdr:col>
                <xdr:colOff>0</xdr:colOff>
                <xdr:row>40</xdr:row>
                <xdr:rowOff>0</xdr:rowOff>
              </from>
              <to>
                <xdr:col>11</xdr:col>
                <xdr:colOff>104775</xdr:colOff>
                <xdr:row>50</xdr:row>
                <xdr:rowOff>28575</xdr:rowOff>
              </to>
            </anchor>
          </objectPr>
        </oleObject>
      </mc:Choice>
      <mc:Fallback>
        <oleObject progId="Word.Document.12" shapeId="830465" r:id="rId4"/>
      </mc:Fallback>
    </mc:AlternateContent>
  </oleObjects>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topLeftCell="A43" workbookViewId="0">
      <selection activeCell="N54" sqref="N54"/>
    </sheetView>
  </sheetViews>
  <sheetFormatPr defaultColWidth="9.140625" defaultRowHeight="15" x14ac:dyDescent="0.25"/>
  <cols>
    <col min="1" max="2" width="9.140625" style="59"/>
    <col min="3" max="3" width="10.7109375" style="59" customWidth="1"/>
    <col min="4" max="16384" width="9.140625" style="59"/>
  </cols>
  <sheetData>
    <row r="1" spans="1:10" ht="21" x14ac:dyDescent="0.35">
      <c r="A1" s="63" t="s">
        <v>23</v>
      </c>
      <c r="B1" s="61"/>
      <c r="C1" s="61"/>
      <c r="I1" s="63" t="s">
        <v>53</v>
      </c>
    </row>
    <row r="2" spans="1:10" x14ac:dyDescent="0.25">
      <c r="A2" s="61"/>
      <c r="B2" s="65">
        <v>9.1</v>
      </c>
      <c r="C2" s="61" t="s">
        <v>24</v>
      </c>
      <c r="D2" s="208" t="s">
        <v>188</v>
      </c>
    </row>
    <row r="3" spans="1:10" x14ac:dyDescent="0.25">
      <c r="A3" s="61"/>
      <c r="B3" s="65" t="s">
        <v>57</v>
      </c>
      <c r="C3" s="61" t="s">
        <v>26</v>
      </c>
      <c r="D3" s="208" t="s">
        <v>219</v>
      </c>
    </row>
    <row r="4" spans="1:10" x14ac:dyDescent="0.25">
      <c r="A4" s="61"/>
      <c r="B4" s="25" t="s">
        <v>27</v>
      </c>
      <c r="C4" s="61"/>
      <c r="D4" s="26" t="s">
        <v>58</v>
      </c>
      <c r="E4" s="66"/>
      <c r="F4" s="66"/>
      <c r="G4" s="66"/>
      <c r="H4" s="66"/>
      <c r="I4" s="66"/>
      <c r="J4" s="66"/>
    </row>
    <row r="5" spans="1:10" x14ac:dyDescent="0.25">
      <c r="A5" s="61"/>
      <c r="B5" s="28"/>
      <c r="C5" s="61"/>
    </row>
    <row r="6" spans="1:10" x14ac:dyDescent="0.25">
      <c r="A6" s="61"/>
      <c r="B6" s="61"/>
      <c r="C6" s="61"/>
      <c r="F6" s="26" t="s">
        <v>29</v>
      </c>
      <c r="G6" s="26"/>
      <c r="H6" s="26" t="s">
        <v>169</v>
      </c>
      <c r="I6" s="26"/>
      <c r="J6" s="26"/>
    </row>
    <row r="7" spans="1:10" ht="26.25" x14ac:dyDescent="0.25">
      <c r="A7" s="60" t="s">
        <v>31</v>
      </c>
      <c r="B7" s="60" t="s">
        <v>32</v>
      </c>
      <c r="C7" s="60" t="s">
        <v>33</v>
      </c>
    </row>
    <row r="8" spans="1:10" x14ac:dyDescent="0.25">
      <c r="A8" s="61"/>
      <c r="B8" s="62" t="s">
        <v>34</v>
      </c>
      <c r="C8" s="62" t="s">
        <v>3</v>
      </c>
      <c r="E8" s="61" t="s">
        <v>35</v>
      </c>
      <c r="F8" s="61"/>
    </row>
    <row r="9" spans="1:10" x14ac:dyDescent="0.25">
      <c r="A9" s="184">
        <v>1</v>
      </c>
      <c r="B9" s="33">
        <v>1</v>
      </c>
      <c r="C9" s="33">
        <v>96</v>
      </c>
      <c r="E9" s="61" t="s">
        <v>36</v>
      </c>
      <c r="F9" s="61"/>
    </row>
    <row r="10" spans="1:10" x14ac:dyDescent="0.25">
      <c r="A10" s="184">
        <v>1</v>
      </c>
      <c r="B10" s="33">
        <v>2</v>
      </c>
      <c r="C10" s="33">
        <v>100</v>
      </c>
      <c r="E10" s="61" t="s">
        <v>37</v>
      </c>
      <c r="F10" s="61"/>
    </row>
    <row r="11" spans="1:10" x14ac:dyDescent="0.25">
      <c r="A11" s="184">
        <v>1</v>
      </c>
      <c r="B11" s="33">
        <v>3</v>
      </c>
      <c r="C11" s="33">
        <v>88</v>
      </c>
      <c r="E11" s="61"/>
      <c r="F11" s="61"/>
    </row>
    <row r="12" spans="1:10" x14ac:dyDescent="0.25">
      <c r="A12" s="184">
        <v>1</v>
      </c>
      <c r="B12" s="33">
        <v>4</v>
      </c>
      <c r="C12" s="33">
        <v>96</v>
      </c>
      <c r="E12" s="61" t="s">
        <v>38</v>
      </c>
      <c r="F12" s="61"/>
    </row>
    <row r="13" spans="1:10" x14ac:dyDescent="0.25">
      <c r="A13" s="184">
        <v>1</v>
      </c>
      <c r="B13" s="33">
        <v>5</v>
      </c>
      <c r="C13" s="33">
        <v>96</v>
      </c>
      <c r="E13" s="61" t="s">
        <v>39</v>
      </c>
      <c r="F13" s="61"/>
    </row>
    <row r="14" spans="1:10" x14ac:dyDescent="0.25">
      <c r="A14" s="184">
        <v>1</v>
      </c>
      <c r="B14" s="33">
        <v>6</v>
      </c>
      <c r="C14" s="33">
        <v>100</v>
      </c>
      <c r="E14" s="61" t="s">
        <v>40</v>
      </c>
      <c r="F14" s="61"/>
    </row>
    <row r="15" spans="1:10" x14ac:dyDescent="0.25">
      <c r="A15" s="184">
        <v>1</v>
      </c>
      <c r="B15" s="33">
        <v>7</v>
      </c>
      <c r="C15" s="33">
        <v>100</v>
      </c>
      <c r="E15" s="61" t="s">
        <v>41</v>
      </c>
      <c r="F15" s="61"/>
    </row>
    <row r="16" spans="1:10" x14ac:dyDescent="0.25">
      <c r="A16" s="184">
        <v>1</v>
      </c>
      <c r="B16" s="33">
        <v>8</v>
      </c>
      <c r="C16" s="33">
        <v>100</v>
      </c>
      <c r="E16" s="61" t="s">
        <v>42</v>
      </c>
      <c r="F16" s="61"/>
    </row>
    <row r="17" spans="1:6" x14ac:dyDescent="0.25">
      <c r="A17" s="184">
        <v>1</v>
      </c>
      <c r="B17" s="33">
        <v>9</v>
      </c>
      <c r="C17" s="33">
        <v>100</v>
      </c>
      <c r="E17" s="61" t="s">
        <v>43</v>
      </c>
      <c r="F17" s="61"/>
    </row>
    <row r="18" spans="1:6" x14ac:dyDescent="0.25">
      <c r="A18" s="184">
        <v>1</v>
      </c>
      <c r="B18" s="33">
        <v>10</v>
      </c>
      <c r="C18" s="33">
        <v>100</v>
      </c>
      <c r="E18" s="61" t="s">
        <v>44</v>
      </c>
      <c r="F18" s="61"/>
    </row>
    <row r="19" spans="1:6" x14ac:dyDescent="0.25">
      <c r="A19" s="184">
        <v>1</v>
      </c>
      <c r="B19" s="33">
        <v>11</v>
      </c>
      <c r="C19" s="33">
        <v>100</v>
      </c>
      <c r="E19" s="61" t="s">
        <v>45</v>
      </c>
    </row>
    <row r="20" spans="1:6" x14ac:dyDescent="0.25">
      <c r="A20" s="184">
        <v>1</v>
      </c>
      <c r="B20" s="33">
        <v>12</v>
      </c>
      <c r="C20" s="33">
        <v>100</v>
      </c>
      <c r="E20" s="61" t="s">
        <v>46</v>
      </c>
    </row>
    <row r="21" spans="1:6" x14ac:dyDescent="0.25">
      <c r="A21" s="184">
        <v>1</v>
      </c>
      <c r="B21" s="33">
        <v>13</v>
      </c>
      <c r="C21" s="33">
        <v>92</v>
      </c>
      <c r="E21" s="61" t="s">
        <v>135</v>
      </c>
    </row>
    <row r="22" spans="1:6" x14ac:dyDescent="0.25">
      <c r="A22" s="184">
        <v>1</v>
      </c>
      <c r="B22" s="33">
        <v>14</v>
      </c>
      <c r="C22" s="33">
        <v>100</v>
      </c>
      <c r="E22" s="61"/>
    </row>
    <row r="23" spans="1:6" x14ac:dyDescent="0.25">
      <c r="A23" s="184">
        <v>0</v>
      </c>
      <c r="B23" s="33">
        <v>15</v>
      </c>
      <c r="C23" s="33">
        <v>0</v>
      </c>
    </row>
    <row r="24" spans="1:6" x14ac:dyDescent="0.25">
      <c r="A24" s="184">
        <v>1</v>
      </c>
      <c r="B24" s="33">
        <v>16</v>
      </c>
      <c r="C24" s="33">
        <v>100</v>
      </c>
    </row>
    <row r="25" spans="1:6" x14ac:dyDescent="0.25">
      <c r="A25" s="32">
        <v>1</v>
      </c>
      <c r="B25" s="65">
        <v>17</v>
      </c>
      <c r="C25" s="65">
        <v>100</v>
      </c>
    </row>
    <row r="26" spans="1:6" ht="15.75" x14ac:dyDescent="0.25">
      <c r="A26" s="32">
        <v>1</v>
      </c>
      <c r="B26" s="65">
        <v>18</v>
      </c>
      <c r="C26" s="65">
        <v>96</v>
      </c>
      <c r="E26" s="35"/>
    </row>
    <row r="27" spans="1:6" ht="15.75" x14ac:dyDescent="0.25">
      <c r="A27" s="32">
        <v>1</v>
      </c>
      <c r="B27" s="65">
        <v>19</v>
      </c>
      <c r="C27" s="65">
        <v>88</v>
      </c>
      <c r="E27" s="35"/>
    </row>
    <row r="28" spans="1:6" ht="15.75" x14ac:dyDescent="0.25">
      <c r="A28" s="58"/>
      <c r="B28" s="58"/>
      <c r="C28" s="58"/>
      <c r="E28" s="35"/>
    </row>
    <row r="29" spans="1:6" ht="15.75" x14ac:dyDescent="0.25">
      <c r="A29" s="58"/>
      <c r="B29" s="58"/>
      <c r="C29" s="58"/>
      <c r="E29" s="35"/>
    </row>
    <row r="30" spans="1:6" ht="15.75" x14ac:dyDescent="0.25">
      <c r="A30" s="58"/>
      <c r="B30" s="58"/>
      <c r="C30" s="58"/>
      <c r="E30" s="35"/>
    </row>
    <row r="31" spans="1:6" x14ac:dyDescent="0.25">
      <c r="A31" s="58"/>
      <c r="B31" s="58"/>
      <c r="C31" s="58"/>
    </row>
    <row r="32" spans="1:6" x14ac:dyDescent="0.25">
      <c r="A32" s="61"/>
      <c r="B32" s="64"/>
      <c r="C32" s="68">
        <f>SUM(C9:C31)</f>
        <v>1752</v>
      </c>
      <c r="D32" s="61" t="s">
        <v>48</v>
      </c>
    </row>
    <row r="33" spans="1:11" x14ac:dyDescent="0.25">
      <c r="A33" s="64">
        <f>SUM(A9:A31)</f>
        <v>18</v>
      </c>
      <c r="B33" s="61" t="s">
        <v>49</v>
      </c>
      <c r="C33" s="61"/>
    </row>
    <row r="34" spans="1:11" x14ac:dyDescent="0.25">
      <c r="A34" s="61"/>
      <c r="B34" s="180">
        <f>C32/A33</f>
        <v>97.333333333333329</v>
      </c>
      <c r="C34" s="61" t="s">
        <v>50</v>
      </c>
    </row>
    <row r="35" spans="1:11" x14ac:dyDescent="0.25">
      <c r="A35" s="61"/>
      <c r="B35" s="61"/>
      <c r="C35" s="61"/>
      <c r="D35" s="65">
        <v>100</v>
      </c>
      <c r="E35" s="61" t="s">
        <v>51</v>
      </c>
    </row>
    <row r="36" spans="1:11" x14ac:dyDescent="0.25">
      <c r="A36" s="61"/>
      <c r="B36" s="61"/>
      <c r="C36" s="61"/>
      <c r="D36" s="67">
        <f>B34/D35</f>
        <v>0.97333333333333327</v>
      </c>
      <c r="E36" s="61" t="s">
        <v>52</v>
      </c>
    </row>
    <row r="37" spans="1:11" x14ac:dyDescent="0.25">
      <c r="A37" s="61"/>
      <c r="B37" s="61"/>
      <c r="C37" s="61"/>
    </row>
    <row r="38" spans="1:11" ht="15.75" x14ac:dyDescent="0.25">
      <c r="A38" s="96" t="s">
        <v>193</v>
      </c>
      <c r="G38" s="3"/>
      <c r="H38" s="3"/>
      <c r="I38" s="3"/>
      <c r="J38" s="38"/>
      <c r="K38" s="3"/>
    </row>
  </sheetData>
  <pageMargins left="0.7" right="0.7" top="0.75" bottom="0.75" header="0.3" footer="0.3"/>
  <pageSetup scale="66" orientation="portrait" r:id="rId1"/>
  <drawing r:id="rId2"/>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K38"/>
  <sheetViews>
    <sheetView workbookViewId="0"/>
  </sheetViews>
  <sheetFormatPr defaultColWidth="9.140625" defaultRowHeight="15" x14ac:dyDescent="0.25"/>
  <cols>
    <col min="1" max="2" width="9.140625" style="59"/>
    <col min="3" max="3" width="10.7109375" style="59" customWidth="1"/>
    <col min="4" max="16384" width="9.140625" style="59"/>
  </cols>
  <sheetData>
    <row r="1" spans="1:10" ht="21" x14ac:dyDescent="0.35">
      <c r="A1" s="63" t="s">
        <v>23</v>
      </c>
      <c r="B1" s="61"/>
      <c r="C1" s="61"/>
      <c r="I1" s="63" t="s">
        <v>53</v>
      </c>
    </row>
    <row r="2" spans="1:10" x14ac:dyDescent="0.25">
      <c r="A2" s="61"/>
      <c r="B2" s="65">
        <v>9.1</v>
      </c>
      <c r="C2" s="61" t="s">
        <v>24</v>
      </c>
      <c r="D2" s="144" t="s">
        <v>172</v>
      </c>
    </row>
    <row r="3" spans="1:10" x14ac:dyDescent="0.25">
      <c r="A3" s="61"/>
      <c r="B3" s="65" t="s">
        <v>57</v>
      </c>
      <c r="C3" s="61" t="s">
        <v>26</v>
      </c>
      <c r="D3" s="144" t="s">
        <v>181</v>
      </c>
    </row>
    <row r="4" spans="1:10" x14ac:dyDescent="0.25">
      <c r="A4" s="61"/>
      <c r="B4" s="25" t="s">
        <v>27</v>
      </c>
      <c r="C4" s="61"/>
      <c r="D4" s="26" t="s">
        <v>58</v>
      </c>
      <c r="E4" s="66"/>
      <c r="F4" s="66"/>
      <c r="G4" s="66"/>
      <c r="H4" s="66"/>
      <c r="I4" s="66"/>
      <c r="J4" s="66"/>
    </row>
    <row r="5" spans="1:10" x14ac:dyDescent="0.25">
      <c r="A5" s="61"/>
      <c r="B5" s="28"/>
      <c r="C5" s="61"/>
    </row>
    <row r="6" spans="1:10" x14ac:dyDescent="0.25">
      <c r="A6" s="61"/>
      <c r="B6" s="61"/>
      <c r="C6" s="61"/>
      <c r="F6" s="26" t="s">
        <v>29</v>
      </c>
      <c r="G6" s="26"/>
      <c r="H6" s="26" t="s">
        <v>169</v>
      </c>
      <c r="I6" s="26"/>
      <c r="J6" s="26"/>
    </row>
    <row r="7" spans="1:10" ht="26.25" x14ac:dyDescent="0.25">
      <c r="A7" s="60" t="s">
        <v>31</v>
      </c>
      <c r="B7" s="60" t="s">
        <v>32</v>
      </c>
      <c r="C7" s="60" t="s">
        <v>33</v>
      </c>
    </row>
    <row r="8" spans="1:10" x14ac:dyDescent="0.25">
      <c r="A8" s="61"/>
      <c r="B8" s="62" t="s">
        <v>34</v>
      </c>
      <c r="C8" s="62" t="s">
        <v>3</v>
      </c>
      <c r="E8" s="61" t="s">
        <v>35</v>
      </c>
      <c r="F8" s="61"/>
    </row>
    <row r="9" spans="1:10" x14ac:dyDescent="0.25">
      <c r="A9" s="183">
        <v>1</v>
      </c>
      <c r="B9" s="65">
        <v>1</v>
      </c>
      <c r="C9" s="179">
        <v>90</v>
      </c>
      <c r="E9" s="61" t="s">
        <v>36</v>
      </c>
      <c r="F9" s="61"/>
    </row>
    <row r="10" spans="1:10" x14ac:dyDescent="0.25">
      <c r="A10" s="183">
        <v>1</v>
      </c>
      <c r="B10" s="65">
        <v>2</v>
      </c>
      <c r="C10" s="179">
        <v>72</v>
      </c>
      <c r="E10" s="61" t="s">
        <v>37</v>
      </c>
      <c r="F10" s="61"/>
    </row>
    <row r="11" spans="1:10" x14ac:dyDescent="0.25">
      <c r="A11" s="183">
        <v>1</v>
      </c>
      <c r="B11" s="65">
        <v>3</v>
      </c>
      <c r="C11" s="179">
        <v>89</v>
      </c>
      <c r="E11" s="61"/>
      <c r="F11" s="61"/>
    </row>
    <row r="12" spans="1:10" x14ac:dyDescent="0.25">
      <c r="A12" s="183">
        <v>1</v>
      </c>
      <c r="B12" s="65">
        <v>4</v>
      </c>
      <c r="C12" s="179">
        <v>93</v>
      </c>
      <c r="E12" s="61" t="s">
        <v>38</v>
      </c>
      <c r="F12" s="61"/>
    </row>
    <row r="13" spans="1:10" x14ac:dyDescent="0.25">
      <c r="A13" s="183">
        <v>1</v>
      </c>
      <c r="B13" s="65">
        <v>5</v>
      </c>
      <c r="C13" s="179">
        <v>83</v>
      </c>
      <c r="E13" s="61" t="s">
        <v>39</v>
      </c>
      <c r="F13" s="61"/>
    </row>
    <row r="14" spans="1:10" x14ac:dyDescent="0.25">
      <c r="A14" s="183">
        <v>1</v>
      </c>
      <c r="B14" s="65">
        <v>6</v>
      </c>
      <c r="C14" s="179">
        <v>95</v>
      </c>
      <c r="E14" s="61" t="s">
        <v>40</v>
      </c>
      <c r="F14" s="61"/>
    </row>
    <row r="15" spans="1:10" x14ac:dyDescent="0.25">
      <c r="A15" s="183">
        <v>1</v>
      </c>
      <c r="B15" s="65">
        <v>7</v>
      </c>
      <c r="C15" s="179">
        <v>80</v>
      </c>
      <c r="E15" s="61" t="s">
        <v>41</v>
      </c>
      <c r="F15" s="61"/>
    </row>
    <row r="16" spans="1:10" x14ac:dyDescent="0.25">
      <c r="A16" s="183">
        <v>1</v>
      </c>
      <c r="B16" s="65">
        <v>8</v>
      </c>
      <c r="C16" s="179">
        <v>81</v>
      </c>
      <c r="E16" s="61" t="s">
        <v>42</v>
      </c>
      <c r="F16" s="61"/>
    </row>
    <row r="17" spans="1:6" x14ac:dyDescent="0.25">
      <c r="A17" s="183">
        <v>1</v>
      </c>
      <c r="B17" s="65">
        <v>9</v>
      </c>
      <c r="C17" s="179">
        <v>82</v>
      </c>
      <c r="E17" s="61" t="s">
        <v>43</v>
      </c>
      <c r="F17" s="61"/>
    </row>
    <row r="18" spans="1:6" x14ac:dyDescent="0.25">
      <c r="A18" s="183">
        <v>1</v>
      </c>
      <c r="B18" s="65">
        <v>10</v>
      </c>
      <c r="C18" s="179">
        <v>93</v>
      </c>
      <c r="E18" s="61" t="s">
        <v>44</v>
      </c>
      <c r="F18" s="61"/>
    </row>
    <row r="19" spans="1:6" x14ac:dyDescent="0.25">
      <c r="A19" s="183">
        <v>1</v>
      </c>
      <c r="B19" s="65">
        <v>11</v>
      </c>
      <c r="C19" s="179">
        <v>87</v>
      </c>
      <c r="E19" s="61" t="s">
        <v>45</v>
      </c>
    </row>
    <row r="20" spans="1:6" x14ac:dyDescent="0.25">
      <c r="A20" s="183">
        <v>1</v>
      </c>
      <c r="B20" s="65">
        <v>12</v>
      </c>
      <c r="C20" s="179">
        <v>87</v>
      </c>
      <c r="E20" s="61" t="s">
        <v>46</v>
      </c>
    </row>
    <row r="21" spans="1:6" x14ac:dyDescent="0.25">
      <c r="A21" s="183">
        <v>1</v>
      </c>
      <c r="B21" s="65">
        <v>13</v>
      </c>
      <c r="C21" s="179">
        <v>89</v>
      </c>
      <c r="E21" s="61" t="s">
        <v>135</v>
      </c>
    </row>
    <row r="22" spans="1:6" x14ac:dyDescent="0.25">
      <c r="A22" s="183">
        <v>1</v>
      </c>
      <c r="B22" s="65">
        <v>14</v>
      </c>
      <c r="C22" s="179">
        <v>93</v>
      </c>
      <c r="E22" s="61"/>
    </row>
    <row r="23" spans="1:6" x14ac:dyDescent="0.25">
      <c r="A23" s="183">
        <v>1</v>
      </c>
      <c r="B23" s="65">
        <v>15</v>
      </c>
      <c r="C23" s="179">
        <v>83</v>
      </c>
    </row>
    <row r="24" spans="1:6" x14ac:dyDescent="0.25">
      <c r="A24" s="183">
        <v>1</v>
      </c>
      <c r="B24" s="65">
        <v>16</v>
      </c>
      <c r="C24" s="179">
        <v>75</v>
      </c>
    </row>
    <row r="25" spans="1:6" x14ac:dyDescent="0.25">
      <c r="A25" s="58"/>
      <c r="B25" s="58"/>
      <c r="C25" s="58"/>
    </row>
    <row r="26" spans="1:6" ht="15.75" x14ac:dyDescent="0.25">
      <c r="A26" s="58"/>
      <c r="B26" s="58"/>
      <c r="C26" s="58"/>
      <c r="E26" s="35"/>
    </row>
    <row r="27" spans="1:6" ht="15.75" x14ac:dyDescent="0.25">
      <c r="A27" s="58"/>
      <c r="B27" s="58"/>
      <c r="C27" s="58"/>
      <c r="E27" s="35"/>
    </row>
    <row r="28" spans="1:6" ht="15.75" x14ac:dyDescent="0.25">
      <c r="A28" s="58"/>
      <c r="B28" s="58"/>
      <c r="C28" s="58"/>
      <c r="E28" s="35"/>
    </row>
    <row r="29" spans="1:6" ht="15.75" x14ac:dyDescent="0.25">
      <c r="A29" s="58"/>
      <c r="B29" s="58"/>
      <c r="C29" s="58"/>
      <c r="E29" s="35"/>
    </row>
    <row r="30" spans="1:6" ht="15.75" x14ac:dyDescent="0.25">
      <c r="A30" s="58"/>
      <c r="B30" s="58"/>
      <c r="C30" s="58"/>
      <c r="E30" s="35"/>
    </row>
    <row r="31" spans="1:6" x14ac:dyDescent="0.25">
      <c r="A31" s="58"/>
      <c r="B31" s="58"/>
      <c r="C31" s="58"/>
    </row>
    <row r="32" spans="1:6" x14ac:dyDescent="0.25">
      <c r="A32" s="61"/>
      <c r="B32" s="64"/>
      <c r="C32" s="68">
        <f>SUM(C9:C31)</f>
        <v>1372</v>
      </c>
      <c r="D32" s="61" t="s">
        <v>48</v>
      </c>
    </row>
    <row r="33" spans="1:11" x14ac:dyDescent="0.25">
      <c r="A33" s="64">
        <f>SUM(A9:A31)</f>
        <v>16</v>
      </c>
      <c r="B33" s="61" t="s">
        <v>49</v>
      </c>
      <c r="C33" s="61"/>
    </row>
    <row r="34" spans="1:11" x14ac:dyDescent="0.25">
      <c r="A34" s="61"/>
      <c r="B34" s="180">
        <f>C32/A33</f>
        <v>85.75</v>
      </c>
      <c r="C34" s="61" t="s">
        <v>50</v>
      </c>
    </row>
    <row r="35" spans="1:11" x14ac:dyDescent="0.25">
      <c r="A35" s="61"/>
      <c r="B35" s="61"/>
      <c r="C35" s="61"/>
      <c r="D35" s="65">
        <v>100</v>
      </c>
      <c r="E35" s="61" t="s">
        <v>51</v>
      </c>
    </row>
    <row r="36" spans="1:11" x14ac:dyDescent="0.25">
      <c r="A36" s="61"/>
      <c r="B36" s="61"/>
      <c r="C36" s="61"/>
      <c r="D36" s="67">
        <f>B34/D35</f>
        <v>0.85750000000000004</v>
      </c>
      <c r="E36" s="61" t="s">
        <v>52</v>
      </c>
    </row>
    <row r="37" spans="1:11" x14ac:dyDescent="0.25">
      <c r="A37" s="61"/>
      <c r="B37" s="61"/>
      <c r="C37" s="61"/>
    </row>
    <row r="38" spans="1:11" ht="15.75" x14ac:dyDescent="0.25">
      <c r="A38" s="96" t="s">
        <v>193</v>
      </c>
      <c r="G38" s="3"/>
      <c r="H38" s="3"/>
      <c r="I38" s="3"/>
      <c r="J38" s="38"/>
      <c r="K38" s="3"/>
    </row>
  </sheetData>
  <pageMargins left="0.7" right="0.7" top="0.75" bottom="0.75" header="0.3" footer="0.3"/>
  <pageSetup scale="66" orientation="portrait" r:id="rId1"/>
  <drawing r:id="rId2"/>
</worksheet>
</file>

<file path=xl/worksheets/sheet1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7"/>
  <dimension ref="A1:L38"/>
  <sheetViews>
    <sheetView workbookViewId="0">
      <selection activeCell="E23" sqref="E23"/>
    </sheetView>
  </sheetViews>
  <sheetFormatPr defaultRowHeight="15" x14ac:dyDescent="0.25"/>
  <sheetData>
    <row r="1" spans="1:12" ht="21" x14ac:dyDescent="0.35">
      <c r="A1" s="63" t="s">
        <v>23</v>
      </c>
      <c r="B1" s="61"/>
      <c r="C1" s="61"/>
      <c r="D1" s="59"/>
      <c r="E1" s="59"/>
      <c r="F1" s="59"/>
      <c r="G1" s="59"/>
      <c r="H1" s="59"/>
      <c r="I1" s="63" t="s">
        <v>53</v>
      </c>
      <c r="J1" s="59"/>
      <c r="K1" s="59"/>
      <c r="L1" s="59"/>
    </row>
    <row r="2" spans="1:12" x14ac:dyDescent="0.25">
      <c r="A2" s="61"/>
      <c r="B2" s="65">
        <v>9.1</v>
      </c>
      <c r="C2" s="61" t="s">
        <v>24</v>
      </c>
      <c r="D2" s="59"/>
      <c r="E2" s="59"/>
      <c r="F2" s="59"/>
      <c r="G2" s="59"/>
      <c r="H2" s="59"/>
      <c r="I2" s="59"/>
      <c r="J2" s="59"/>
      <c r="K2" s="59"/>
      <c r="L2" s="59"/>
    </row>
    <row r="3" spans="1:12" x14ac:dyDescent="0.25">
      <c r="A3" s="61"/>
      <c r="B3" s="65" t="s">
        <v>57</v>
      </c>
      <c r="C3" s="61" t="s">
        <v>26</v>
      </c>
      <c r="D3" s="59"/>
      <c r="E3" s="59"/>
      <c r="F3" s="59"/>
      <c r="G3" s="59"/>
      <c r="H3" s="59"/>
      <c r="I3" s="59"/>
      <c r="J3" s="59"/>
      <c r="K3" s="59"/>
      <c r="L3" s="59"/>
    </row>
    <row r="4" spans="1:12" x14ac:dyDescent="0.25">
      <c r="A4" s="61"/>
      <c r="B4" s="25" t="s">
        <v>27</v>
      </c>
      <c r="C4" s="61"/>
      <c r="D4" s="26" t="s">
        <v>58</v>
      </c>
      <c r="E4" s="66"/>
      <c r="F4" s="66"/>
      <c r="G4" s="66"/>
      <c r="H4" s="66"/>
      <c r="I4" s="66"/>
      <c r="J4" s="66"/>
      <c r="K4" s="59"/>
      <c r="L4" s="59"/>
    </row>
    <row r="5" spans="1:12" x14ac:dyDescent="0.25">
      <c r="A5" s="61"/>
      <c r="B5" s="28"/>
      <c r="C5" s="61"/>
      <c r="D5" s="59"/>
      <c r="E5" s="59"/>
      <c r="F5" s="59"/>
      <c r="G5" s="59"/>
      <c r="H5" s="59"/>
      <c r="I5" s="59"/>
      <c r="J5" s="59"/>
      <c r="K5" s="59"/>
      <c r="L5" s="59"/>
    </row>
    <row r="6" spans="1:12" x14ac:dyDescent="0.25">
      <c r="A6" s="61"/>
      <c r="B6" s="61"/>
      <c r="C6" s="61"/>
      <c r="D6" s="59"/>
      <c r="E6" s="59"/>
      <c r="F6" s="26" t="s">
        <v>29</v>
      </c>
      <c r="G6" s="26"/>
      <c r="H6" s="26" t="s">
        <v>54</v>
      </c>
      <c r="I6" s="26"/>
      <c r="J6" s="26"/>
      <c r="K6" s="59"/>
      <c r="L6" s="59"/>
    </row>
    <row r="7" spans="1:12" ht="26.25" x14ac:dyDescent="0.25">
      <c r="A7" s="60" t="s">
        <v>31</v>
      </c>
      <c r="B7" s="60" t="s">
        <v>32</v>
      </c>
      <c r="C7" s="60" t="s">
        <v>33</v>
      </c>
      <c r="D7" s="59"/>
      <c r="E7" s="59"/>
      <c r="F7" s="59"/>
      <c r="G7" s="59"/>
      <c r="H7" s="59"/>
      <c r="I7" s="59"/>
      <c r="J7" s="59"/>
      <c r="K7" s="59"/>
      <c r="L7" s="59"/>
    </row>
    <row r="8" spans="1:12" x14ac:dyDescent="0.25">
      <c r="A8" s="61"/>
      <c r="B8" s="62" t="s">
        <v>34</v>
      </c>
      <c r="C8" s="62" t="s">
        <v>3</v>
      </c>
      <c r="D8" s="59"/>
      <c r="E8" s="61" t="s">
        <v>35</v>
      </c>
      <c r="F8" s="61"/>
      <c r="G8" s="59"/>
      <c r="H8" s="59"/>
      <c r="I8" s="59"/>
      <c r="J8" s="59"/>
      <c r="K8" s="59"/>
      <c r="L8" s="59"/>
    </row>
    <row r="9" spans="1:12" x14ac:dyDescent="0.25">
      <c r="A9" s="65">
        <v>1</v>
      </c>
      <c r="B9" s="65">
        <v>1</v>
      </c>
      <c r="C9" s="65">
        <v>93</v>
      </c>
      <c r="D9" s="59"/>
      <c r="E9" s="61" t="s">
        <v>36</v>
      </c>
      <c r="F9" s="61"/>
      <c r="G9" s="59"/>
      <c r="H9" s="59"/>
      <c r="I9" s="59"/>
      <c r="J9" s="59"/>
      <c r="K9" s="59"/>
      <c r="L9" s="59"/>
    </row>
    <row r="10" spans="1:12" x14ac:dyDescent="0.25">
      <c r="A10" s="65">
        <v>1</v>
      </c>
      <c r="B10" s="65">
        <v>2</v>
      </c>
      <c r="C10" s="65">
        <v>78</v>
      </c>
      <c r="D10" s="59"/>
      <c r="E10" s="61" t="s">
        <v>37</v>
      </c>
      <c r="F10" s="61"/>
      <c r="G10" s="59"/>
      <c r="H10" s="59"/>
      <c r="I10" s="59"/>
      <c r="J10" s="59"/>
      <c r="K10" s="59"/>
      <c r="L10" s="59"/>
    </row>
    <row r="11" spans="1:12" x14ac:dyDescent="0.25">
      <c r="A11" s="65">
        <v>1</v>
      </c>
      <c r="B11" s="65">
        <v>3</v>
      </c>
      <c r="C11" s="65">
        <v>85</v>
      </c>
      <c r="D11" s="59"/>
      <c r="E11" s="61"/>
      <c r="F11" s="61"/>
      <c r="G11" s="59"/>
      <c r="H11" s="59"/>
      <c r="I11" s="59"/>
      <c r="J11" s="59"/>
      <c r="K11" s="59"/>
      <c r="L11" s="59"/>
    </row>
    <row r="12" spans="1:12" x14ac:dyDescent="0.25">
      <c r="A12" s="65">
        <v>1</v>
      </c>
      <c r="B12" s="65">
        <v>4</v>
      </c>
      <c r="C12" s="65">
        <v>88</v>
      </c>
      <c r="D12" s="59"/>
      <c r="E12" s="61" t="s">
        <v>38</v>
      </c>
      <c r="F12" s="61"/>
      <c r="G12" s="59"/>
      <c r="H12" s="59"/>
      <c r="I12" s="59"/>
      <c r="J12" s="59"/>
      <c r="K12" s="59"/>
      <c r="L12" s="59"/>
    </row>
    <row r="13" spans="1:12" x14ac:dyDescent="0.25">
      <c r="A13" s="65">
        <v>1</v>
      </c>
      <c r="B13" s="65">
        <v>5</v>
      </c>
      <c r="C13" s="65">
        <v>88</v>
      </c>
      <c r="D13" s="59"/>
      <c r="E13" s="61" t="s">
        <v>39</v>
      </c>
      <c r="F13" s="61"/>
      <c r="G13" s="59"/>
      <c r="H13" s="59"/>
      <c r="I13" s="59"/>
      <c r="J13" s="59"/>
      <c r="K13" s="59"/>
      <c r="L13" s="59"/>
    </row>
    <row r="14" spans="1:12" x14ac:dyDescent="0.25">
      <c r="A14" s="65">
        <v>1</v>
      </c>
      <c r="B14" s="65">
        <v>6</v>
      </c>
      <c r="C14" s="65">
        <v>88</v>
      </c>
      <c r="D14" s="59"/>
      <c r="E14" s="61" t="s">
        <v>40</v>
      </c>
      <c r="F14" s="61"/>
      <c r="G14" s="59"/>
      <c r="H14" s="59"/>
      <c r="I14" s="59"/>
      <c r="J14" s="59"/>
      <c r="K14" s="59"/>
      <c r="L14" s="59"/>
    </row>
    <row r="15" spans="1:12" x14ac:dyDescent="0.25">
      <c r="A15" s="65">
        <v>1</v>
      </c>
      <c r="B15" s="65">
        <v>7</v>
      </c>
      <c r="C15" s="65">
        <v>81</v>
      </c>
      <c r="D15" s="59"/>
      <c r="E15" s="61" t="s">
        <v>41</v>
      </c>
      <c r="F15" s="61"/>
      <c r="G15" s="59"/>
      <c r="H15" s="59"/>
      <c r="I15" s="59"/>
      <c r="J15" s="59"/>
      <c r="K15" s="59"/>
      <c r="L15" s="59"/>
    </row>
    <row r="16" spans="1:12" x14ac:dyDescent="0.25">
      <c r="A16" s="65">
        <v>1</v>
      </c>
      <c r="B16" s="65">
        <v>8</v>
      </c>
      <c r="C16" s="65">
        <v>81</v>
      </c>
      <c r="D16" s="59"/>
      <c r="E16" s="61" t="s">
        <v>42</v>
      </c>
      <c r="F16" s="61"/>
      <c r="G16" s="59"/>
      <c r="H16" s="59"/>
      <c r="I16" s="59"/>
      <c r="J16" s="59"/>
      <c r="K16" s="59"/>
      <c r="L16" s="59"/>
    </row>
    <row r="17" spans="1:12" x14ac:dyDescent="0.25">
      <c r="A17" s="65"/>
      <c r="B17" s="65"/>
      <c r="C17" s="65"/>
      <c r="D17" s="59"/>
      <c r="E17" s="61" t="s">
        <v>43</v>
      </c>
      <c r="F17" s="61"/>
      <c r="G17" s="59"/>
      <c r="H17" s="59"/>
      <c r="I17" s="59"/>
      <c r="J17" s="59"/>
      <c r="K17" s="59"/>
      <c r="L17" s="59"/>
    </row>
    <row r="18" spans="1:12" x14ac:dyDescent="0.25">
      <c r="A18" s="58"/>
      <c r="B18" s="58"/>
      <c r="C18" s="58"/>
      <c r="D18" s="59"/>
      <c r="E18" s="61" t="s">
        <v>44</v>
      </c>
      <c r="F18" s="61"/>
      <c r="G18" s="59"/>
      <c r="H18" s="59"/>
      <c r="I18" s="59"/>
      <c r="J18" s="59"/>
      <c r="K18" s="59"/>
      <c r="L18" s="59"/>
    </row>
    <row r="19" spans="1:12" x14ac:dyDescent="0.25">
      <c r="A19" s="58"/>
      <c r="B19" s="58"/>
      <c r="C19" s="58"/>
      <c r="D19" s="59"/>
      <c r="E19" s="61" t="s">
        <v>45</v>
      </c>
      <c r="F19" s="59"/>
      <c r="G19" s="59"/>
      <c r="H19" s="59"/>
      <c r="I19" s="59"/>
      <c r="J19" s="59"/>
      <c r="K19" s="59"/>
      <c r="L19" s="59"/>
    </row>
    <row r="20" spans="1:12" x14ac:dyDescent="0.25">
      <c r="A20" s="65"/>
      <c r="B20" s="65"/>
      <c r="C20" s="65"/>
      <c r="D20" s="59"/>
      <c r="E20" s="61" t="s">
        <v>46</v>
      </c>
      <c r="F20" s="59"/>
      <c r="G20" s="59"/>
      <c r="H20" s="59"/>
      <c r="I20" s="59"/>
      <c r="J20" s="59"/>
      <c r="K20" s="59"/>
      <c r="L20" s="59"/>
    </row>
    <row r="21" spans="1:12" x14ac:dyDescent="0.25">
      <c r="A21" s="65"/>
      <c r="B21" s="65"/>
      <c r="C21" s="65"/>
      <c r="D21" s="59"/>
      <c r="E21" s="59"/>
      <c r="F21" s="59"/>
      <c r="G21" s="59"/>
      <c r="H21" s="59"/>
      <c r="I21" s="59"/>
      <c r="J21" s="59"/>
      <c r="K21" s="59"/>
      <c r="L21" s="59"/>
    </row>
    <row r="22" spans="1:12" x14ac:dyDescent="0.25">
      <c r="A22" s="65"/>
      <c r="B22" s="65"/>
      <c r="C22" s="65"/>
      <c r="D22" s="59"/>
      <c r="E22" s="61" t="s">
        <v>47</v>
      </c>
      <c r="F22" s="59"/>
      <c r="G22" s="59"/>
      <c r="H22" s="59"/>
      <c r="I22" s="59"/>
      <c r="J22" s="59"/>
      <c r="K22" s="59"/>
      <c r="L22" s="59"/>
    </row>
    <row r="23" spans="1:12" x14ac:dyDescent="0.25">
      <c r="A23" s="58"/>
      <c r="B23" s="58"/>
      <c r="C23" s="58"/>
      <c r="D23" s="59"/>
      <c r="E23" s="61" t="s">
        <v>162</v>
      </c>
      <c r="F23" s="59"/>
      <c r="G23" s="59"/>
      <c r="H23" s="59"/>
      <c r="I23" s="59"/>
      <c r="J23" s="59"/>
      <c r="K23" s="59"/>
      <c r="L23" s="59"/>
    </row>
    <row r="24" spans="1:12" x14ac:dyDescent="0.25">
      <c r="A24" s="58"/>
      <c r="B24" s="58"/>
      <c r="C24" s="58"/>
      <c r="D24" s="59"/>
      <c r="E24" s="59"/>
      <c r="F24" s="59"/>
      <c r="G24" s="59"/>
      <c r="H24" s="59"/>
      <c r="I24" s="59"/>
      <c r="J24" s="59"/>
      <c r="K24" s="59"/>
      <c r="L24" s="59"/>
    </row>
    <row r="25" spans="1:12" x14ac:dyDescent="0.25">
      <c r="A25" s="58"/>
      <c r="B25" s="58"/>
      <c r="C25" s="58"/>
      <c r="D25" s="59"/>
      <c r="E25" s="59"/>
      <c r="F25" s="59"/>
      <c r="G25" s="59"/>
      <c r="H25" s="59"/>
      <c r="I25" s="59"/>
      <c r="J25" s="59"/>
      <c r="K25" s="59"/>
      <c r="L25" s="59"/>
    </row>
    <row r="26" spans="1:12" ht="15.75" x14ac:dyDescent="0.25">
      <c r="A26" s="58"/>
      <c r="B26" s="58"/>
      <c r="C26" s="58"/>
      <c r="D26" s="59"/>
      <c r="E26" s="35"/>
      <c r="F26" s="59"/>
      <c r="G26" s="59"/>
      <c r="H26" s="59"/>
      <c r="I26" s="59"/>
      <c r="J26" s="59"/>
      <c r="K26" s="59"/>
      <c r="L26" s="59"/>
    </row>
    <row r="27" spans="1:12" ht="15.75" x14ac:dyDescent="0.25">
      <c r="A27" s="58"/>
      <c r="B27" s="58"/>
      <c r="C27" s="58"/>
      <c r="D27" s="59"/>
      <c r="E27" s="35"/>
      <c r="F27" s="59"/>
      <c r="G27" s="59"/>
      <c r="H27" s="59"/>
      <c r="I27" s="59"/>
      <c r="J27" s="59"/>
      <c r="K27" s="59"/>
      <c r="L27" s="59"/>
    </row>
    <row r="28" spans="1:12" ht="15.75" x14ac:dyDescent="0.25">
      <c r="A28" s="58"/>
      <c r="B28" s="58"/>
      <c r="C28" s="58"/>
      <c r="D28" s="59"/>
      <c r="E28" s="35"/>
      <c r="F28" s="59"/>
      <c r="G28" s="59"/>
      <c r="H28" s="59"/>
      <c r="I28" s="59"/>
      <c r="J28" s="59"/>
      <c r="K28" s="59"/>
      <c r="L28" s="59"/>
    </row>
    <row r="29" spans="1:12" ht="15.75" x14ac:dyDescent="0.25">
      <c r="A29" s="58"/>
      <c r="B29" s="58"/>
      <c r="C29" s="58"/>
      <c r="D29" s="59"/>
      <c r="E29" s="35"/>
      <c r="F29" s="59"/>
      <c r="G29" s="59"/>
      <c r="H29" s="59"/>
      <c r="I29" s="59"/>
      <c r="J29" s="59"/>
      <c r="K29" s="59"/>
      <c r="L29" s="59"/>
    </row>
    <row r="30" spans="1:12" ht="15.75" x14ac:dyDescent="0.25">
      <c r="A30" s="58"/>
      <c r="B30" s="58"/>
      <c r="C30" s="58"/>
      <c r="D30" s="59"/>
      <c r="E30" s="35"/>
      <c r="F30" s="59"/>
      <c r="G30" s="59"/>
      <c r="H30" s="59"/>
      <c r="I30" s="59"/>
      <c r="J30" s="59"/>
      <c r="K30" s="59"/>
      <c r="L30" s="59"/>
    </row>
    <row r="31" spans="1:12" x14ac:dyDescent="0.25">
      <c r="A31" s="58"/>
      <c r="B31" s="58"/>
      <c r="C31" s="58"/>
      <c r="D31" s="59"/>
      <c r="E31" s="59"/>
      <c r="F31" s="59"/>
      <c r="G31" s="59"/>
      <c r="H31" s="59"/>
      <c r="I31" s="59"/>
      <c r="J31" s="59"/>
      <c r="K31" s="59"/>
      <c r="L31" s="59"/>
    </row>
    <row r="32" spans="1:12" x14ac:dyDescent="0.25">
      <c r="A32" s="61"/>
      <c r="B32" s="61"/>
      <c r="C32" s="68">
        <f>SUM(C9:C31)</f>
        <v>682</v>
      </c>
      <c r="D32" s="61" t="s">
        <v>48</v>
      </c>
      <c r="E32" s="59"/>
      <c r="F32" s="59"/>
      <c r="G32" s="59"/>
      <c r="H32" s="59"/>
      <c r="I32" s="59"/>
      <c r="J32" s="59"/>
      <c r="K32" s="59"/>
      <c r="L32" s="59"/>
    </row>
    <row r="33" spans="1:12" x14ac:dyDescent="0.25">
      <c r="A33" s="64">
        <f>SUM(A9:A31)</f>
        <v>8</v>
      </c>
      <c r="B33" s="61" t="s">
        <v>49</v>
      </c>
      <c r="C33" s="61"/>
      <c r="D33" s="59"/>
      <c r="E33" s="59"/>
      <c r="F33" s="59"/>
      <c r="G33" s="59"/>
      <c r="H33" s="59"/>
      <c r="I33" s="59"/>
      <c r="J33" s="59"/>
      <c r="K33" s="59"/>
      <c r="L33" s="59"/>
    </row>
    <row r="34" spans="1:12" x14ac:dyDescent="0.25">
      <c r="A34" s="61"/>
      <c r="B34" s="64">
        <f>C32/A33</f>
        <v>85.25</v>
      </c>
      <c r="C34" s="61" t="s">
        <v>50</v>
      </c>
      <c r="D34" s="59"/>
      <c r="E34" s="59"/>
      <c r="F34" s="59"/>
      <c r="G34" s="59"/>
      <c r="H34" s="59"/>
      <c r="I34" s="59"/>
      <c r="J34" s="59"/>
      <c r="K34" s="59"/>
      <c r="L34" s="59"/>
    </row>
    <row r="35" spans="1:12" x14ac:dyDescent="0.25">
      <c r="A35" s="61"/>
      <c r="B35" s="61"/>
      <c r="C35" s="61"/>
      <c r="D35" s="65">
        <v>100</v>
      </c>
      <c r="E35" s="61" t="s">
        <v>51</v>
      </c>
      <c r="F35" s="59"/>
      <c r="G35" s="59"/>
      <c r="H35" s="59"/>
      <c r="I35" s="59"/>
      <c r="J35" s="59"/>
      <c r="K35" s="59"/>
      <c r="L35" s="59"/>
    </row>
    <row r="36" spans="1:12" x14ac:dyDescent="0.25">
      <c r="A36" s="61"/>
      <c r="B36" s="61"/>
      <c r="C36" s="61"/>
      <c r="D36" s="67">
        <f>B34/D35</f>
        <v>0.85250000000000004</v>
      </c>
      <c r="E36" s="61" t="s">
        <v>52</v>
      </c>
      <c r="F36" s="59"/>
      <c r="G36" s="59"/>
      <c r="H36" s="59"/>
      <c r="I36" s="59"/>
      <c r="J36" s="59"/>
      <c r="K36" s="59"/>
      <c r="L36" s="59"/>
    </row>
    <row r="37" spans="1:12" x14ac:dyDescent="0.25">
      <c r="A37" s="61"/>
      <c r="B37" s="61"/>
      <c r="C37" s="61"/>
      <c r="D37" s="59"/>
      <c r="E37" s="59"/>
      <c r="F37" s="59"/>
      <c r="G37" s="59"/>
      <c r="H37" s="59"/>
      <c r="I37" s="59"/>
      <c r="J37" s="59"/>
      <c r="K37" s="59"/>
      <c r="L37" s="59"/>
    </row>
    <row r="38" spans="1:12" x14ac:dyDescent="0.25">
      <c r="A38" s="59"/>
      <c r="B38" s="59"/>
      <c r="C38" s="59"/>
      <c r="D38" s="59"/>
      <c r="E38" s="59"/>
      <c r="F38" s="59"/>
      <c r="G38" s="3"/>
      <c r="H38" s="3"/>
      <c r="I38" s="3"/>
      <c r="J38" s="38"/>
      <c r="K38" s="3"/>
      <c r="L38" s="59"/>
    </row>
  </sheetData>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37890" r:id="rId4">
          <objectPr defaultSize="0" autoPict="0" r:id="rId5">
            <anchor moveWithCells="1">
              <from>
                <xdr:col>1</xdr:col>
                <xdr:colOff>0</xdr:colOff>
                <xdr:row>39</xdr:row>
                <xdr:rowOff>0</xdr:rowOff>
              </from>
              <to>
                <xdr:col>14</xdr:col>
                <xdr:colOff>581025</xdr:colOff>
                <xdr:row>86</xdr:row>
                <xdr:rowOff>9525</xdr:rowOff>
              </to>
            </anchor>
          </objectPr>
        </oleObject>
      </mc:Choice>
      <mc:Fallback>
        <oleObject progId="Word.Document.12" shapeId="37890" r:id="rId4"/>
      </mc:Fallback>
    </mc:AlternateContent>
  </oleObjects>
</worksheet>
</file>

<file path=xl/worksheets/sheet1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11"/>
  <sheetViews>
    <sheetView topLeftCell="A34" workbookViewId="0">
      <selection activeCell="M42" sqref="M42"/>
    </sheetView>
  </sheetViews>
  <sheetFormatPr defaultColWidth="9.140625" defaultRowHeight="15" x14ac:dyDescent="0.25"/>
  <cols>
    <col min="1" max="1" width="5.28515625" style="61" customWidth="1"/>
    <col min="2" max="2" width="9.140625" style="61"/>
    <col min="3" max="3" width="10.42578125" style="61" customWidth="1"/>
    <col min="4" max="16384" width="9.140625" style="59"/>
  </cols>
  <sheetData>
    <row r="1" spans="1:10" ht="21" x14ac:dyDescent="0.35">
      <c r="A1" s="63" t="s">
        <v>209</v>
      </c>
    </row>
    <row r="2" spans="1:10" x14ac:dyDescent="0.25">
      <c r="B2" s="65">
        <v>9.1999999999999993</v>
      </c>
      <c r="C2" s="61" t="s">
        <v>24</v>
      </c>
      <c r="D2" s="297"/>
    </row>
    <row r="3" spans="1:10" x14ac:dyDescent="0.25">
      <c r="B3" s="65" t="s">
        <v>68</v>
      </c>
      <c r="C3" s="61" t="s">
        <v>26</v>
      </c>
      <c r="D3" s="297" t="s">
        <v>245</v>
      </c>
      <c r="E3" s="59" t="s">
        <v>71</v>
      </c>
    </row>
    <row r="4" spans="1:10" x14ac:dyDescent="0.25">
      <c r="B4" s="25" t="s">
        <v>27</v>
      </c>
      <c r="D4" s="26" t="s">
        <v>192</v>
      </c>
      <c r="E4" s="66"/>
      <c r="F4" s="66"/>
      <c r="G4" s="66"/>
      <c r="H4" s="66"/>
      <c r="I4" s="66"/>
      <c r="J4" s="66"/>
    </row>
    <row r="5" spans="1:10" x14ac:dyDescent="0.25">
      <c r="B5" s="28"/>
    </row>
    <row r="6" spans="1:10" x14ac:dyDescent="0.25">
      <c r="F6" s="26" t="s">
        <v>29</v>
      </c>
      <c r="G6" s="26"/>
      <c r="H6" s="26" t="s">
        <v>174</v>
      </c>
      <c r="I6" s="26"/>
      <c r="J6" s="26"/>
    </row>
    <row r="7" spans="1:10" ht="26.25" x14ac:dyDescent="0.25">
      <c r="A7" s="60" t="s">
        <v>31</v>
      </c>
      <c r="B7" s="60" t="s">
        <v>32</v>
      </c>
      <c r="C7" s="60" t="s">
        <v>33</v>
      </c>
    </row>
    <row r="8" spans="1:10" x14ac:dyDescent="0.25">
      <c r="B8" s="62" t="s">
        <v>34</v>
      </c>
      <c r="C8" s="62" t="s">
        <v>3</v>
      </c>
    </row>
    <row r="9" spans="1:10" x14ac:dyDescent="0.25">
      <c r="A9" s="184">
        <v>1</v>
      </c>
      <c r="B9" s="33"/>
      <c r="C9" s="222">
        <v>50</v>
      </c>
      <c r="E9" s="61" t="s">
        <v>35</v>
      </c>
      <c r="F9" s="61"/>
    </row>
    <row r="10" spans="1:10" x14ac:dyDescent="0.25">
      <c r="A10" s="184">
        <v>1</v>
      </c>
      <c r="B10" s="33"/>
      <c r="C10" s="222">
        <v>0</v>
      </c>
      <c r="E10" s="61" t="s">
        <v>36</v>
      </c>
      <c r="F10" s="61"/>
    </row>
    <row r="11" spans="1:10" x14ac:dyDescent="0.25">
      <c r="A11" s="184">
        <v>1</v>
      </c>
      <c r="B11" s="33"/>
      <c r="C11" s="222">
        <v>50</v>
      </c>
      <c r="E11" s="61" t="s">
        <v>37</v>
      </c>
      <c r="F11" s="61"/>
    </row>
    <row r="12" spans="1:10" x14ac:dyDescent="0.25">
      <c r="A12" s="184">
        <v>1</v>
      </c>
      <c r="B12" s="33"/>
      <c r="C12" s="222">
        <v>50</v>
      </c>
      <c r="E12" s="61"/>
      <c r="F12" s="61"/>
    </row>
    <row r="13" spans="1:10" x14ac:dyDescent="0.25">
      <c r="A13" s="184">
        <v>1</v>
      </c>
      <c r="B13" s="33"/>
      <c r="C13" s="222">
        <v>50</v>
      </c>
      <c r="E13" s="61" t="s">
        <v>38</v>
      </c>
      <c r="F13" s="61"/>
    </row>
    <row r="14" spans="1:10" x14ac:dyDescent="0.25">
      <c r="A14" s="184">
        <v>1</v>
      </c>
      <c r="B14" s="33"/>
      <c r="C14" s="222">
        <v>50</v>
      </c>
      <c r="E14" s="61" t="s">
        <v>39</v>
      </c>
      <c r="F14" s="61"/>
    </row>
    <row r="15" spans="1:10" x14ac:dyDescent="0.25">
      <c r="A15" s="184">
        <v>1</v>
      </c>
      <c r="B15" s="33"/>
      <c r="C15" s="222">
        <v>50</v>
      </c>
      <c r="E15" s="61" t="s">
        <v>40</v>
      </c>
      <c r="F15" s="61"/>
    </row>
    <row r="16" spans="1:10" x14ac:dyDescent="0.25">
      <c r="A16" s="184">
        <v>1</v>
      </c>
      <c r="B16" s="33"/>
      <c r="C16" s="222">
        <v>0</v>
      </c>
      <c r="E16" s="61" t="s">
        <v>41</v>
      </c>
      <c r="F16" s="61"/>
    </row>
    <row r="17" spans="1:6" x14ac:dyDescent="0.25">
      <c r="A17" s="184">
        <v>1</v>
      </c>
      <c r="B17" s="33"/>
      <c r="C17" s="222">
        <v>50</v>
      </c>
      <c r="E17" s="61" t="s">
        <v>42</v>
      </c>
      <c r="F17" s="61"/>
    </row>
    <row r="18" spans="1:6" x14ac:dyDescent="0.25">
      <c r="A18" s="184">
        <v>1</v>
      </c>
      <c r="B18" s="33"/>
      <c r="C18" s="222">
        <v>50</v>
      </c>
      <c r="E18" s="61" t="s">
        <v>43</v>
      </c>
      <c r="F18" s="61"/>
    </row>
    <row r="19" spans="1:6" x14ac:dyDescent="0.25">
      <c r="A19" s="184"/>
      <c r="B19" s="33"/>
      <c r="C19" s="222"/>
      <c r="E19" s="61" t="s">
        <v>44</v>
      </c>
      <c r="F19" s="61"/>
    </row>
    <row r="20" spans="1:6" x14ac:dyDescent="0.25">
      <c r="A20" s="65"/>
      <c r="B20" s="65"/>
      <c r="C20" s="143"/>
      <c r="E20" s="61" t="s">
        <v>45</v>
      </c>
    </row>
    <row r="21" spans="1:6" x14ac:dyDescent="0.25">
      <c r="A21" s="65"/>
      <c r="B21" s="65"/>
      <c r="C21" s="143"/>
      <c r="E21" s="61" t="s">
        <v>46</v>
      </c>
    </row>
    <row r="22" spans="1:6" x14ac:dyDescent="0.25">
      <c r="A22" s="65"/>
      <c r="B22" s="65"/>
      <c r="C22" s="143"/>
    </row>
    <row r="23" spans="1:6" x14ac:dyDescent="0.25">
      <c r="A23" s="65"/>
      <c r="B23" s="65"/>
      <c r="C23" s="143"/>
      <c r="E23" s="61" t="s">
        <v>47</v>
      </c>
    </row>
    <row r="24" spans="1:6" x14ac:dyDescent="0.25">
      <c r="A24" s="65"/>
      <c r="B24" s="65"/>
      <c r="C24" s="143"/>
      <c r="E24" s="61" t="s">
        <v>139</v>
      </c>
    </row>
    <row r="25" spans="1:6" x14ac:dyDescent="0.25">
      <c r="A25" s="65"/>
      <c r="B25" s="65"/>
      <c r="C25" s="143"/>
    </row>
    <row r="26" spans="1:6" x14ac:dyDescent="0.25">
      <c r="A26" s="65"/>
      <c r="B26" s="73"/>
      <c r="C26" s="77"/>
    </row>
    <row r="27" spans="1:6" ht="15.75" x14ac:dyDescent="0.25">
      <c r="A27" s="65"/>
      <c r="B27" s="73"/>
      <c r="C27" s="77"/>
      <c r="E27" s="35"/>
    </row>
    <row r="28" spans="1:6" ht="15.75" x14ac:dyDescent="0.25">
      <c r="A28" s="65"/>
      <c r="B28" s="73"/>
      <c r="C28" s="77"/>
      <c r="E28" s="35"/>
    </row>
    <row r="29" spans="1:6" ht="15.75" x14ac:dyDescent="0.25">
      <c r="A29" s="65"/>
      <c r="B29" s="65"/>
      <c r="C29" s="77" t="s">
        <v>71</v>
      </c>
      <c r="E29" s="35"/>
    </row>
    <row r="30" spans="1:6" ht="15.75" x14ac:dyDescent="0.25">
      <c r="A30" s="65"/>
      <c r="B30" s="65"/>
      <c r="C30" s="77" t="s">
        <v>71</v>
      </c>
      <c r="E30" s="35"/>
    </row>
    <row r="31" spans="1:6" ht="15.75" x14ac:dyDescent="0.25">
      <c r="A31" s="65"/>
      <c r="B31" s="65"/>
      <c r="C31" s="32"/>
      <c r="E31" s="35"/>
    </row>
    <row r="32" spans="1:6" x14ac:dyDescent="0.25">
      <c r="A32" s="65"/>
      <c r="B32" s="65"/>
      <c r="C32" s="72"/>
    </row>
    <row r="33" spans="1:11" x14ac:dyDescent="0.25">
      <c r="A33" s="65"/>
      <c r="B33" s="65"/>
      <c r="C33" s="72"/>
    </row>
    <row r="34" spans="1:11" x14ac:dyDescent="0.25">
      <c r="A34" s="65"/>
      <c r="B34" s="65"/>
      <c r="C34" s="72"/>
    </row>
    <row r="35" spans="1:11" x14ac:dyDescent="0.25">
      <c r="A35" s="65"/>
      <c r="B35" s="65"/>
      <c r="C35" s="72"/>
    </row>
    <row r="36" spans="1:11" x14ac:dyDescent="0.25">
      <c r="A36" s="65"/>
      <c r="B36" s="65"/>
      <c r="C36" s="72"/>
    </row>
    <row r="37" spans="1:11" x14ac:dyDescent="0.25">
      <c r="A37" s="65"/>
      <c r="B37" s="65"/>
      <c r="C37" s="73"/>
    </row>
    <row r="38" spans="1:11" x14ac:dyDescent="0.25">
      <c r="A38" s="65"/>
      <c r="B38" s="65"/>
      <c r="C38" s="65"/>
    </row>
    <row r="39" spans="1:11" x14ac:dyDescent="0.25">
      <c r="B39" s="64"/>
      <c r="C39" s="64">
        <f>SUM(C9:C38)</f>
        <v>400</v>
      </c>
      <c r="D39" s="61" t="s">
        <v>48</v>
      </c>
    </row>
    <row r="40" spans="1:11" x14ac:dyDescent="0.25">
      <c r="A40" s="64">
        <f>SUM(A9:A39)</f>
        <v>10</v>
      </c>
      <c r="B40" s="61" t="s">
        <v>49</v>
      </c>
    </row>
    <row r="41" spans="1:11" x14ac:dyDescent="0.25">
      <c r="B41" s="180">
        <f>C39/A40</f>
        <v>40</v>
      </c>
      <c r="C41" s="61" t="s">
        <v>50</v>
      </c>
    </row>
    <row r="42" spans="1:11" x14ac:dyDescent="0.25">
      <c r="D42" s="65">
        <v>50</v>
      </c>
      <c r="E42" s="61" t="s">
        <v>51</v>
      </c>
    </row>
    <row r="43" spans="1:11" x14ac:dyDescent="0.25">
      <c r="D43" s="67">
        <f>B41/D42</f>
        <v>0.8</v>
      </c>
      <c r="E43" s="61" t="s">
        <v>52</v>
      </c>
    </row>
    <row r="45" spans="1:11" ht="36" customHeight="1" x14ac:dyDescent="0.25">
      <c r="A45" s="311" t="s">
        <v>149</v>
      </c>
      <c r="B45" s="311"/>
      <c r="C45" s="311"/>
      <c r="D45" s="311"/>
      <c r="E45" s="311"/>
      <c r="F45" s="311"/>
      <c r="G45" s="311"/>
      <c r="H45" s="311"/>
      <c r="I45" s="311"/>
      <c r="J45" s="311"/>
    </row>
    <row r="46" spans="1:11" ht="21" x14ac:dyDescent="0.35">
      <c r="A46" s="74"/>
      <c r="B46" s="75"/>
      <c r="C46" s="75"/>
      <c r="D46" s="76"/>
      <c r="E46" s="76"/>
      <c r="F46" s="76"/>
      <c r="G46" s="76"/>
      <c r="H46" s="76"/>
      <c r="I46" s="76"/>
      <c r="J46" s="76"/>
      <c r="K46" s="76"/>
    </row>
    <row r="47" spans="1:11" x14ac:dyDescent="0.25">
      <c r="A47" s="75"/>
      <c r="B47" s="28"/>
      <c r="C47" s="75"/>
      <c r="D47" s="76"/>
      <c r="E47" s="76"/>
      <c r="F47" s="76"/>
      <c r="G47" s="76"/>
      <c r="H47" s="76"/>
      <c r="I47" s="76"/>
      <c r="J47" s="76"/>
      <c r="K47" s="76"/>
    </row>
    <row r="48" spans="1:11" x14ac:dyDescent="0.25">
      <c r="A48" s="75"/>
      <c r="B48" s="28"/>
      <c r="C48" s="75"/>
      <c r="D48" s="76"/>
      <c r="E48" s="76"/>
      <c r="F48" s="76"/>
      <c r="G48" s="76"/>
      <c r="H48" s="76"/>
      <c r="I48" s="76"/>
      <c r="J48" s="76"/>
      <c r="K48" s="76"/>
    </row>
    <row r="49" spans="1:11" x14ac:dyDescent="0.25">
      <c r="A49" s="75"/>
      <c r="B49" s="25"/>
      <c r="C49" s="75"/>
      <c r="D49" s="75"/>
      <c r="E49" s="76"/>
      <c r="F49" s="76"/>
      <c r="G49" s="76"/>
      <c r="H49" s="76"/>
      <c r="I49" s="76"/>
      <c r="J49" s="76"/>
      <c r="K49" s="76"/>
    </row>
    <row r="50" spans="1:11" x14ac:dyDescent="0.25">
      <c r="A50" s="78"/>
      <c r="B50" s="79"/>
      <c r="C50" s="78"/>
      <c r="D50" s="80"/>
      <c r="E50" s="80"/>
      <c r="F50" s="76"/>
      <c r="G50" s="76"/>
      <c r="H50" s="76"/>
      <c r="I50" s="76"/>
      <c r="J50" s="76"/>
      <c r="K50" s="76"/>
    </row>
    <row r="51" spans="1:11" x14ac:dyDescent="0.25">
      <c r="A51" s="78"/>
      <c r="B51" s="78"/>
      <c r="C51" s="78"/>
      <c r="D51" s="80"/>
      <c r="E51" s="80"/>
      <c r="F51" s="75"/>
      <c r="G51" s="75"/>
      <c r="H51" s="75"/>
      <c r="I51" s="75"/>
      <c r="J51" s="75"/>
      <c r="K51" s="76"/>
    </row>
    <row r="52" spans="1:11" ht="26.25" x14ac:dyDescent="0.25">
      <c r="A52" s="81"/>
      <c r="B52" s="82"/>
      <c r="C52" s="82"/>
      <c r="D52" s="83"/>
      <c r="E52" s="83"/>
      <c r="F52" s="76"/>
      <c r="G52" s="76"/>
      <c r="H52" s="76"/>
      <c r="I52" s="76"/>
      <c r="J52" s="76"/>
      <c r="K52" s="76"/>
    </row>
    <row r="53" spans="1:11" x14ac:dyDescent="0.25">
      <c r="A53" s="78"/>
      <c r="B53" s="84"/>
      <c r="C53" s="84"/>
      <c r="D53" s="83"/>
      <c r="E53" s="83"/>
      <c r="F53" s="76"/>
      <c r="G53" s="76"/>
      <c r="H53" s="76"/>
      <c r="I53" s="76"/>
      <c r="J53" s="76"/>
      <c r="K53" s="76"/>
    </row>
    <row r="54" spans="1:11" x14ac:dyDescent="0.25">
      <c r="A54" s="79"/>
      <c r="B54" s="84"/>
      <c r="C54" s="85"/>
      <c r="D54" s="83"/>
      <c r="E54" s="86"/>
      <c r="F54" s="75"/>
      <c r="G54" s="76"/>
      <c r="H54" s="76"/>
      <c r="I54" s="76"/>
      <c r="J54" s="76"/>
      <c r="K54" s="76"/>
    </row>
    <row r="55" spans="1:11" x14ac:dyDescent="0.25">
      <c r="A55" s="79"/>
      <c r="B55" s="84"/>
      <c r="C55" s="85"/>
      <c r="D55" s="83"/>
      <c r="E55" s="86"/>
      <c r="F55" s="75"/>
      <c r="G55" s="76"/>
      <c r="H55" s="76"/>
      <c r="I55" s="76"/>
      <c r="J55" s="76"/>
      <c r="K55" s="76"/>
    </row>
    <row r="56" spans="1:11" x14ac:dyDescent="0.25">
      <c r="A56" s="79"/>
      <c r="B56" s="84"/>
      <c r="C56" s="85"/>
      <c r="D56" s="83"/>
      <c r="E56" s="86"/>
      <c r="F56" s="75"/>
      <c r="G56" s="76"/>
      <c r="H56" s="76"/>
      <c r="I56" s="76"/>
      <c r="J56" s="76"/>
      <c r="K56" s="76"/>
    </row>
    <row r="57" spans="1:11" x14ac:dyDescent="0.25">
      <c r="A57" s="79"/>
      <c r="B57" s="84"/>
      <c r="C57" s="85"/>
      <c r="D57" s="83"/>
      <c r="E57" s="86"/>
      <c r="F57" s="75"/>
      <c r="G57" s="76"/>
      <c r="H57" s="76"/>
      <c r="I57" s="76"/>
      <c r="J57" s="76"/>
      <c r="K57" s="76"/>
    </row>
    <row r="58" spans="1:11" x14ac:dyDescent="0.25">
      <c r="A58" s="79"/>
      <c r="B58" s="84"/>
      <c r="C58" s="85"/>
      <c r="D58" s="83"/>
      <c r="E58" s="86"/>
      <c r="F58" s="75"/>
      <c r="G58" s="76"/>
      <c r="H58" s="76"/>
      <c r="I58" s="76"/>
      <c r="J58" s="76"/>
      <c r="K58" s="76"/>
    </row>
    <row r="59" spans="1:11" x14ac:dyDescent="0.25">
      <c r="A59" s="79"/>
      <c r="B59" s="84"/>
      <c r="C59" s="85"/>
      <c r="D59" s="83"/>
      <c r="E59" s="86"/>
      <c r="F59" s="75"/>
      <c r="G59" s="76"/>
      <c r="H59" s="76"/>
      <c r="I59" s="76"/>
      <c r="J59" s="76"/>
      <c r="K59" s="76"/>
    </row>
    <row r="60" spans="1:11" x14ac:dyDescent="0.25">
      <c r="A60" s="79"/>
      <c r="B60" s="84"/>
      <c r="C60" s="85"/>
      <c r="D60" s="83"/>
      <c r="E60" s="86"/>
      <c r="F60" s="75"/>
      <c r="G60" s="76"/>
      <c r="H60" s="76"/>
      <c r="I60" s="76"/>
      <c r="J60" s="76"/>
      <c r="K60" s="76"/>
    </row>
    <row r="61" spans="1:11" x14ac:dyDescent="0.25">
      <c r="A61" s="79"/>
      <c r="B61" s="84"/>
      <c r="C61" s="85"/>
      <c r="D61" s="83"/>
      <c r="E61" s="86"/>
      <c r="F61" s="75"/>
      <c r="G61" s="76"/>
      <c r="H61" s="76"/>
      <c r="I61" s="76"/>
      <c r="J61" s="76"/>
      <c r="K61" s="76"/>
    </row>
    <row r="62" spans="1:11" x14ac:dyDescent="0.25">
      <c r="A62" s="79"/>
      <c r="B62" s="84"/>
      <c r="C62" s="85"/>
      <c r="D62" s="83"/>
      <c r="E62" s="86"/>
      <c r="F62" s="75"/>
      <c r="G62" s="76"/>
      <c r="H62" s="76"/>
      <c r="I62" s="76"/>
      <c r="J62" s="76"/>
      <c r="K62" s="76"/>
    </row>
    <row r="63" spans="1:11" x14ac:dyDescent="0.25">
      <c r="A63" s="79"/>
      <c r="B63" s="84"/>
      <c r="C63" s="85"/>
      <c r="D63" s="83"/>
      <c r="E63" s="86"/>
      <c r="F63" s="75"/>
      <c r="G63" s="76"/>
      <c r="H63" s="76"/>
      <c r="I63" s="76"/>
      <c r="J63" s="76"/>
      <c r="K63" s="76"/>
    </row>
    <row r="64" spans="1:11" x14ac:dyDescent="0.25">
      <c r="A64" s="79"/>
      <c r="B64" s="84"/>
      <c r="C64" s="85"/>
      <c r="D64" s="83"/>
      <c r="E64" s="86"/>
      <c r="F64" s="75"/>
      <c r="G64" s="76"/>
      <c r="H64" s="76"/>
      <c r="I64" s="76"/>
      <c r="J64" s="76"/>
      <c r="K64" s="76"/>
    </row>
    <row r="65" spans="1:11" x14ac:dyDescent="0.25">
      <c r="A65" s="79"/>
      <c r="B65" s="84"/>
      <c r="C65" s="85"/>
      <c r="D65" s="83"/>
      <c r="E65" s="86"/>
      <c r="F65" s="76"/>
      <c r="G65" s="76"/>
      <c r="H65" s="76"/>
      <c r="I65" s="76"/>
      <c r="J65" s="76"/>
      <c r="K65" s="76"/>
    </row>
    <row r="66" spans="1:11" x14ac:dyDescent="0.25">
      <c r="A66" s="79"/>
      <c r="B66" s="84"/>
      <c r="C66" s="85"/>
      <c r="D66" s="83"/>
      <c r="E66" s="86"/>
      <c r="F66" s="76"/>
      <c r="G66" s="76"/>
      <c r="H66" s="76"/>
      <c r="I66" s="76"/>
      <c r="J66" s="76"/>
      <c r="K66" s="76"/>
    </row>
    <row r="67" spans="1:11" x14ac:dyDescent="0.25">
      <c r="A67" s="79"/>
      <c r="B67" s="84"/>
      <c r="C67" s="85"/>
      <c r="D67" s="83"/>
      <c r="E67" s="83"/>
      <c r="F67" s="76"/>
      <c r="G67" s="76"/>
      <c r="H67" s="76"/>
      <c r="I67" s="76"/>
      <c r="J67" s="76"/>
      <c r="K67" s="76"/>
    </row>
    <row r="68" spans="1:11" x14ac:dyDescent="0.25">
      <c r="A68" s="79"/>
      <c r="B68" s="84"/>
      <c r="C68" s="85"/>
      <c r="D68" s="83"/>
      <c r="E68" s="86"/>
      <c r="F68" s="76"/>
      <c r="G68" s="76"/>
      <c r="H68" s="76"/>
      <c r="I68" s="76"/>
      <c r="J68" s="76"/>
      <c r="K68" s="76"/>
    </row>
    <row r="69" spans="1:11" x14ac:dyDescent="0.25">
      <c r="A69" s="79"/>
      <c r="B69" s="84"/>
      <c r="C69" s="85"/>
      <c r="D69" s="83"/>
      <c r="E69" s="86"/>
      <c r="F69" s="76"/>
      <c r="G69" s="76"/>
      <c r="H69" s="76"/>
      <c r="I69" s="76"/>
      <c r="J69" s="76"/>
      <c r="K69" s="76"/>
    </row>
    <row r="70" spans="1:11" x14ac:dyDescent="0.25">
      <c r="A70" s="79"/>
      <c r="B70" s="84"/>
      <c r="C70" s="85"/>
      <c r="D70" s="83"/>
      <c r="E70" s="83"/>
      <c r="F70" s="76"/>
      <c r="G70" s="76"/>
      <c r="H70" s="76"/>
      <c r="I70" s="76"/>
      <c r="J70" s="76"/>
      <c r="K70" s="76"/>
    </row>
    <row r="71" spans="1:11" x14ac:dyDescent="0.25">
      <c r="A71" s="79"/>
      <c r="B71" s="84"/>
      <c r="C71" s="85"/>
      <c r="D71" s="83"/>
      <c r="E71" s="83"/>
      <c r="F71" s="76"/>
      <c r="G71" s="76"/>
      <c r="H71" s="76"/>
      <c r="I71" s="76"/>
      <c r="J71" s="76"/>
      <c r="K71" s="76"/>
    </row>
    <row r="72" spans="1:11" ht="15.75" x14ac:dyDescent="0.25">
      <c r="A72" s="79"/>
      <c r="B72" s="84"/>
      <c r="C72" s="85"/>
      <c r="D72" s="83"/>
      <c r="E72" s="87"/>
      <c r="F72" s="76"/>
      <c r="G72" s="76"/>
      <c r="H72" s="76"/>
      <c r="I72" s="76"/>
      <c r="J72" s="76"/>
      <c r="K72" s="76"/>
    </row>
    <row r="73" spans="1:11" ht="15.75" x14ac:dyDescent="0.25">
      <c r="A73" s="79"/>
      <c r="B73" s="84"/>
      <c r="C73" s="85"/>
      <c r="D73" s="83"/>
      <c r="E73" s="87"/>
      <c r="F73" s="76"/>
      <c r="G73" s="76"/>
      <c r="H73" s="76"/>
      <c r="I73" s="76"/>
      <c r="J73" s="76"/>
      <c r="K73" s="76"/>
    </row>
    <row r="74" spans="1:11" ht="15.75" x14ac:dyDescent="0.25">
      <c r="A74" s="79"/>
      <c r="B74" s="84"/>
      <c r="C74" s="85"/>
      <c r="D74" s="83"/>
      <c r="E74" s="87"/>
      <c r="F74" s="76"/>
      <c r="G74" s="76"/>
      <c r="H74" s="76"/>
      <c r="I74" s="76"/>
      <c r="J74" s="76"/>
      <c r="K74" s="76"/>
    </row>
    <row r="75" spans="1:11" ht="15.75" x14ac:dyDescent="0.25">
      <c r="A75" s="79"/>
      <c r="B75" s="84"/>
      <c r="C75" s="85"/>
      <c r="D75" s="83"/>
      <c r="E75" s="87"/>
      <c r="F75" s="76"/>
      <c r="G75" s="76"/>
      <c r="H75" s="76"/>
      <c r="I75" s="76"/>
      <c r="J75" s="76"/>
      <c r="K75" s="76"/>
    </row>
    <row r="76" spans="1:11" ht="15.75" x14ac:dyDescent="0.25">
      <c r="A76" s="79"/>
      <c r="B76" s="84"/>
      <c r="C76" s="85"/>
      <c r="D76" s="83"/>
      <c r="E76" s="87"/>
      <c r="F76" s="76"/>
      <c r="G76" s="76"/>
      <c r="H76" s="76"/>
      <c r="I76" s="76"/>
      <c r="J76" s="76"/>
      <c r="K76" s="76"/>
    </row>
    <row r="77" spans="1:11" x14ac:dyDescent="0.25">
      <c r="A77" s="79"/>
      <c r="B77" s="84"/>
      <c r="C77" s="85"/>
      <c r="D77" s="83"/>
      <c r="E77" s="83"/>
      <c r="F77" s="76"/>
      <c r="G77" s="76"/>
      <c r="H77" s="76"/>
      <c r="I77" s="76"/>
      <c r="J77" s="76"/>
      <c r="K77" s="76"/>
    </row>
    <row r="78" spans="1:11" x14ac:dyDescent="0.25">
      <c r="A78" s="79"/>
      <c r="B78" s="84"/>
      <c r="C78" s="85"/>
      <c r="D78" s="83"/>
      <c r="E78" s="83"/>
      <c r="F78" s="76"/>
      <c r="G78" s="76"/>
      <c r="H78" s="76"/>
      <c r="I78" s="76"/>
      <c r="J78" s="76"/>
      <c r="K78" s="76"/>
    </row>
    <row r="79" spans="1:11" x14ac:dyDescent="0.25">
      <c r="A79" s="79"/>
      <c r="B79" s="84"/>
      <c r="C79" s="85"/>
      <c r="D79" s="83"/>
      <c r="E79" s="83"/>
      <c r="F79" s="76"/>
      <c r="G79" s="76"/>
      <c r="H79" s="76"/>
      <c r="I79" s="76"/>
      <c r="J79" s="76"/>
      <c r="K79" s="76"/>
    </row>
    <row r="80" spans="1:11" x14ac:dyDescent="0.25">
      <c r="A80" s="79"/>
      <c r="B80" s="84"/>
      <c r="C80" s="85"/>
      <c r="D80" s="83"/>
      <c r="E80" s="83"/>
      <c r="F80" s="76"/>
      <c r="G80" s="76"/>
      <c r="H80" s="76"/>
      <c r="I80" s="76"/>
      <c r="J80" s="76"/>
      <c r="K80" s="76"/>
    </row>
    <row r="81" spans="1:11" x14ac:dyDescent="0.25">
      <c r="A81" s="79"/>
      <c r="B81" s="84"/>
      <c r="C81" s="85"/>
      <c r="D81" s="83"/>
      <c r="E81" s="83"/>
      <c r="F81" s="76"/>
      <c r="G81" s="76"/>
      <c r="H81" s="76"/>
      <c r="I81" s="76"/>
      <c r="J81" s="76"/>
      <c r="K81" s="76"/>
    </row>
    <row r="82" spans="1:11" x14ac:dyDescent="0.25">
      <c r="A82" s="79"/>
      <c r="B82" s="84"/>
      <c r="C82" s="84"/>
      <c r="D82" s="83"/>
      <c r="E82" s="83"/>
      <c r="F82" s="76"/>
      <c r="G82" s="76"/>
      <c r="H82" s="76"/>
      <c r="I82" s="76"/>
      <c r="J82" s="76"/>
      <c r="K82" s="76"/>
    </row>
    <row r="83" spans="1:11" x14ac:dyDescent="0.25">
      <c r="A83" s="79"/>
      <c r="B83" s="84"/>
      <c r="C83" s="84"/>
      <c r="D83" s="83"/>
      <c r="E83" s="83"/>
      <c r="F83" s="76"/>
      <c r="G83" s="76"/>
      <c r="H83" s="76"/>
      <c r="I83" s="76"/>
      <c r="J83" s="76"/>
      <c r="K83" s="76"/>
    </row>
    <row r="84" spans="1:11" x14ac:dyDescent="0.25">
      <c r="A84" s="78"/>
      <c r="B84" s="86"/>
      <c r="C84" s="86"/>
      <c r="D84" s="86"/>
      <c r="E84" s="83"/>
      <c r="F84" s="76"/>
      <c r="G84" s="76"/>
      <c r="H84" s="76"/>
      <c r="I84" s="76"/>
      <c r="J84" s="76"/>
      <c r="K84" s="76"/>
    </row>
    <row r="85" spans="1:11" x14ac:dyDescent="0.25">
      <c r="A85" s="78"/>
      <c r="B85" s="86"/>
      <c r="C85" s="86"/>
      <c r="D85" s="83"/>
      <c r="E85" s="83"/>
      <c r="F85" s="76"/>
      <c r="G85" s="76"/>
      <c r="H85" s="76"/>
      <c r="I85" s="76"/>
      <c r="J85" s="76"/>
      <c r="K85" s="76"/>
    </row>
    <row r="86" spans="1:11" x14ac:dyDescent="0.25">
      <c r="A86" s="78"/>
      <c r="B86" s="86"/>
      <c r="C86" s="86"/>
      <c r="D86" s="83"/>
      <c r="E86" s="83"/>
      <c r="F86" s="76"/>
      <c r="G86" s="76"/>
      <c r="H86" s="76"/>
      <c r="I86" s="76"/>
      <c r="J86" s="76"/>
      <c r="K86" s="76"/>
    </row>
    <row r="87" spans="1:11" x14ac:dyDescent="0.25">
      <c r="A87" s="78"/>
      <c r="B87" s="86"/>
      <c r="C87" s="86"/>
      <c r="D87" s="84"/>
      <c r="E87" s="86"/>
      <c r="F87" s="76"/>
      <c r="G87" s="76"/>
      <c r="H87" s="76"/>
      <c r="I87" s="76"/>
      <c r="J87" s="76"/>
      <c r="K87" s="76"/>
    </row>
    <row r="88" spans="1:11" x14ac:dyDescent="0.25">
      <c r="A88" s="78"/>
      <c r="B88" s="86"/>
      <c r="C88" s="86"/>
      <c r="D88" s="88"/>
      <c r="E88" s="86"/>
      <c r="F88" s="76"/>
      <c r="G88" s="76"/>
      <c r="H88" s="76"/>
      <c r="I88" s="76"/>
      <c r="J88" s="76"/>
      <c r="K88" s="76"/>
    </row>
    <row r="89" spans="1:11" x14ac:dyDescent="0.25">
      <c r="A89" s="78"/>
      <c r="B89" s="86"/>
      <c r="C89" s="86"/>
      <c r="D89" s="83"/>
      <c r="E89" s="83"/>
      <c r="F89" s="76"/>
      <c r="G89" s="76"/>
      <c r="H89" s="76"/>
      <c r="I89" s="76"/>
      <c r="J89" s="76"/>
      <c r="K89" s="76"/>
    </row>
    <row r="90" spans="1:11" x14ac:dyDescent="0.25">
      <c r="A90" s="78"/>
      <c r="B90" s="86"/>
      <c r="C90" s="86"/>
      <c r="D90" s="83"/>
      <c r="E90" s="83"/>
      <c r="F90" s="76"/>
      <c r="G90" s="76"/>
      <c r="H90" s="76"/>
      <c r="I90" s="76"/>
      <c r="J90" s="76"/>
      <c r="K90" s="76"/>
    </row>
    <row r="91" spans="1:11" x14ac:dyDescent="0.25">
      <c r="A91" s="78"/>
      <c r="B91" s="86"/>
      <c r="C91" s="86"/>
      <c r="D91" s="83"/>
      <c r="E91" s="83"/>
      <c r="F91" s="76"/>
      <c r="G91" s="76"/>
      <c r="H91" s="76"/>
      <c r="I91" s="76"/>
      <c r="J91" s="76"/>
      <c r="K91" s="76"/>
    </row>
    <row r="92" spans="1:11" x14ac:dyDescent="0.25">
      <c r="A92" s="78"/>
      <c r="B92" s="86"/>
      <c r="C92" s="86"/>
      <c r="D92" s="83"/>
      <c r="E92" s="83"/>
      <c r="F92" s="76"/>
      <c r="G92" s="76"/>
      <c r="H92" s="76"/>
      <c r="I92" s="76"/>
      <c r="J92" s="76"/>
      <c r="K92" s="76"/>
    </row>
    <row r="93" spans="1:11" x14ac:dyDescent="0.25">
      <c r="A93" s="78"/>
      <c r="B93" s="86"/>
      <c r="C93" s="86"/>
      <c r="D93" s="83"/>
      <c r="E93" s="83"/>
      <c r="F93" s="76"/>
      <c r="G93" s="76"/>
      <c r="H93" s="76"/>
      <c r="I93" s="76"/>
      <c r="J93" s="76"/>
      <c r="K93" s="76"/>
    </row>
    <row r="94" spans="1:11" x14ac:dyDescent="0.25">
      <c r="A94" s="78"/>
      <c r="B94" s="86"/>
      <c r="C94" s="86"/>
      <c r="D94" s="83"/>
      <c r="E94" s="83"/>
      <c r="F94" s="76"/>
      <c r="G94" s="76"/>
      <c r="H94" s="76"/>
      <c r="I94" s="76"/>
      <c r="J94" s="76"/>
      <c r="K94" s="76"/>
    </row>
    <row r="95" spans="1:11" x14ac:dyDescent="0.25">
      <c r="A95" s="78"/>
      <c r="B95" s="86"/>
      <c r="C95" s="86"/>
      <c r="D95" s="83"/>
      <c r="E95" s="83"/>
      <c r="F95" s="76"/>
      <c r="G95" s="76"/>
      <c r="H95" s="76"/>
      <c r="I95" s="76"/>
      <c r="J95" s="76"/>
      <c r="K95" s="76"/>
    </row>
    <row r="96" spans="1:11" x14ac:dyDescent="0.25">
      <c r="A96" s="78"/>
      <c r="B96" s="86"/>
      <c r="C96" s="86"/>
      <c r="D96" s="83"/>
      <c r="E96" s="83"/>
      <c r="F96" s="76"/>
      <c r="G96" s="76"/>
      <c r="H96" s="76"/>
      <c r="I96" s="76"/>
      <c r="J96" s="76"/>
      <c r="K96" s="76"/>
    </row>
    <row r="97" spans="1:11" x14ac:dyDescent="0.25">
      <c r="A97" s="78"/>
      <c r="B97" s="86"/>
      <c r="C97" s="86"/>
      <c r="D97" s="83"/>
      <c r="E97" s="83"/>
      <c r="F97" s="76"/>
      <c r="G97" s="76"/>
      <c r="H97" s="76"/>
      <c r="I97" s="76"/>
      <c r="J97" s="76"/>
      <c r="K97" s="76"/>
    </row>
    <row r="98" spans="1:11" x14ac:dyDescent="0.25">
      <c r="A98" s="78"/>
      <c r="B98" s="86"/>
      <c r="C98" s="86"/>
      <c r="D98" s="83"/>
      <c r="E98" s="83"/>
      <c r="F98" s="76"/>
      <c r="G98" s="76"/>
      <c r="H98" s="76"/>
      <c r="I98" s="76"/>
      <c r="J98" s="76"/>
      <c r="K98" s="76"/>
    </row>
    <row r="99" spans="1:11" x14ac:dyDescent="0.25">
      <c r="A99" s="78"/>
      <c r="B99" s="86"/>
      <c r="C99" s="86"/>
      <c r="D99" s="83"/>
      <c r="E99" s="83"/>
      <c r="F99" s="76"/>
      <c r="G99" s="76"/>
      <c r="H99" s="76"/>
      <c r="I99" s="76"/>
      <c r="J99" s="76"/>
      <c r="K99" s="76"/>
    </row>
    <row r="100" spans="1:11" x14ac:dyDescent="0.25">
      <c r="A100" s="78"/>
      <c r="B100" s="86"/>
      <c r="C100" s="86"/>
      <c r="D100" s="83"/>
      <c r="E100" s="83"/>
      <c r="F100" s="76"/>
      <c r="G100" s="76"/>
      <c r="H100" s="76"/>
      <c r="I100" s="76"/>
      <c r="J100" s="76"/>
      <c r="K100" s="76"/>
    </row>
    <row r="101" spans="1:11" x14ac:dyDescent="0.25">
      <c r="A101" s="78"/>
      <c r="B101" s="86"/>
      <c r="C101" s="86"/>
      <c r="D101" s="83"/>
      <c r="E101" s="83"/>
      <c r="F101" s="76"/>
      <c r="G101" s="76"/>
      <c r="H101" s="76"/>
      <c r="I101" s="76"/>
      <c r="J101" s="76"/>
      <c r="K101" s="76"/>
    </row>
    <row r="102" spans="1:11" x14ac:dyDescent="0.25">
      <c r="A102" s="78"/>
      <c r="B102" s="86"/>
      <c r="C102" s="86"/>
      <c r="D102" s="83"/>
      <c r="E102" s="83"/>
      <c r="F102" s="76"/>
      <c r="G102" s="76"/>
      <c r="H102" s="76"/>
      <c r="I102" s="76"/>
      <c r="J102" s="76"/>
      <c r="K102" s="76"/>
    </row>
    <row r="103" spans="1:11" x14ac:dyDescent="0.25">
      <c r="A103" s="78"/>
      <c r="B103" s="86"/>
      <c r="C103" s="86"/>
      <c r="D103" s="83"/>
      <c r="E103" s="83"/>
      <c r="F103" s="76"/>
      <c r="G103" s="76"/>
      <c r="H103" s="76"/>
      <c r="I103" s="76"/>
      <c r="J103" s="76"/>
      <c r="K103" s="76"/>
    </row>
    <row r="104" spans="1:11" x14ac:dyDescent="0.25">
      <c r="A104" s="78"/>
      <c r="B104" s="86"/>
      <c r="C104" s="86"/>
      <c r="D104" s="83"/>
      <c r="E104" s="83"/>
      <c r="F104" s="76"/>
      <c r="G104" s="76"/>
      <c r="H104" s="76"/>
      <c r="I104" s="76"/>
      <c r="J104" s="76"/>
      <c r="K104" s="76"/>
    </row>
    <row r="105" spans="1:11" x14ac:dyDescent="0.25">
      <c r="A105" s="78"/>
      <c r="B105" s="86"/>
      <c r="C105" s="86"/>
      <c r="D105" s="83"/>
      <c r="E105" s="83"/>
      <c r="F105" s="76"/>
      <c r="G105" s="76"/>
      <c r="H105" s="76"/>
      <c r="I105" s="76"/>
      <c r="J105" s="76"/>
      <c r="K105" s="76"/>
    </row>
    <row r="106" spans="1:11" x14ac:dyDescent="0.25">
      <c r="A106" s="78"/>
      <c r="B106" s="86"/>
      <c r="C106" s="86"/>
      <c r="D106" s="83"/>
      <c r="E106" s="83"/>
      <c r="F106" s="76"/>
      <c r="G106" s="76"/>
      <c r="H106" s="76"/>
      <c r="I106" s="76"/>
      <c r="J106" s="76"/>
      <c r="K106" s="76"/>
    </row>
    <row r="107" spans="1:11" x14ac:dyDescent="0.25">
      <c r="A107" s="78"/>
      <c r="B107" s="86"/>
      <c r="C107" s="86"/>
      <c r="D107" s="83"/>
      <c r="E107" s="83"/>
      <c r="F107" s="76"/>
      <c r="G107" s="76"/>
      <c r="H107" s="76"/>
      <c r="I107" s="76"/>
      <c r="J107" s="76"/>
      <c r="K107" s="76"/>
    </row>
    <row r="108" spans="1:11" x14ac:dyDescent="0.25">
      <c r="A108" s="78"/>
      <c r="B108" s="86"/>
      <c r="C108" s="86"/>
      <c r="D108" s="83"/>
      <c r="E108" s="83"/>
      <c r="F108" s="76"/>
      <c r="G108" s="76"/>
      <c r="H108" s="76"/>
      <c r="I108" s="76"/>
      <c r="J108" s="76"/>
      <c r="K108" s="76"/>
    </row>
    <row r="109" spans="1:11" x14ac:dyDescent="0.25">
      <c r="A109" s="78"/>
      <c r="B109" s="86"/>
      <c r="C109" s="86"/>
      <c r="D109" s="83"/>
      <c r="E109" s="83"/>
      <c r="F109" s="76"/>
      <c r="G109" s="76"/>
      <c r="H109" s="76"/>
      <c r="I109" s="76"/>
      <c r="J109" s="76"/>
      <c r="K109" s="76"/>
    </row>
    <row r="110" spans="1:11" x14ac:dyDescent="0.25">
      <c r="A110" s="78"/>
      <c r="B110" s="86"/>
      <c r="C110" s="86"/>
      <c r="D110" s="83"/>
      <c r="E110" s="83"/>
      <c r="F110" s="76"/>
      <c r="G110" s="76"/>
      <c r="H110" s="76"/>
      <c r="I110" s="76"/>
      <c r="J110" s="76"/>
      <c r="K110" s="76"/>
    </row>
    <row r="111" spans="1:11" x14ac:dyDescent="0.25">
      <c r="A111" s="78"/>
      <c r="B111" s="86"/>
      <c r="C111" s="86"/>
      <c r="D111" s="83"/>
      <c r="E111" s="83"/>
      <c r="F111" s="76"/>
      <c r="G111" s="76"/>
      <c r="H111" s="76"/>
      <c r="I111" s="76"/>
      <c r="J111" s="76"/>
      <c r="K111" s="76"/>
    </row>
    <row r="112" spans="1:11" x14ac:dyDescent="0.25">
      <c r="A112" s="78"/>
      <c r="B112" s="86"/>
      <c r="C112" s="86"/>
      <c r="D112" s="83"/>
      <c r="E112" s="83"/>
      <c r="F112" s="76"/>
      <c r="G112" s="76"/>
      <c r="H112" s="76"/>
      <c r="I112" s="76"/>
      <c r="J112" s="76"/>
      <c r="K112" s="76"/>
    </row>
    <row r="113" spans="1:11" x14ac:dyDescent="0.25">
      <c r="A113" s="78"/>
      <c r="B113" s="86"/>
      <c r="C113" s="86"/>
      <c r="D113" s="83"/>
      <c r="E113" s="83"/>
      <c r="F113" s="76"/>
      <c r="G113" s="76"/>
      <c r="H113" s="76"/>
      <c r="I113" s="76"/>
      <c r="J113" s="76"/>
      <c r="K113" s="76"/>
    </row>
    <row r="114" spans="1:11" x14ac:dyDescent="0.25">
      <c r="A114" s="78"/>
      <c r="B114" s="86"/>
      <c r="C114" s="86"/>
      <c r="D114" s="83"/>
      <c r="E114" s="83"/>
      <c r="F114" s="76"/>
      <c r="G114" s="76"/>
      <c r="H114" s="76"/>
      <c r="I114" s="76"/>
      <c r="J114" s="76"/>
      <c r="K114" s="76"/>
    </row>
    <row r="115" spans="1:11" x14ac:dyDescent="0.25">
      <c r="A115" s="78"/>
      <c r="B115" s="86"/>
      <c r="C115" s="86"/>
      <c r="D115" s="83"/>
      <c r="E115" s="83"/>
      <c r="F115" s="76"/>
      <c r="G115" s="76"/>
      <c r="H115" s="76"/>
      <c r="I115" s="76"/>
      <c r="J115" s="76"/>
      <c r="K115" s="76"/>
    </row>
    <row r="116" spans="1:11" x14ac:dyDescent="0.25">
      <c r="A116" s="78"/>
      <c r="B116" s="86"/>
      <c r="C116" s="86"/>
      <c r="D116" s="83"/>
      <c r="E116" s="83"/>
      <c r="F116" s="76"/>
      <c r="G116" s="76"/>
      <c r="H116" s="76"/>
      <c r="I116" s="76"/>
      <c r="J116" s="76"/>
      <c r="K116" s="76"/>
    </row>
    <row r="117" spans="1:11" x14ac:dyDescent="0.25">
      <c r="A117" s="78"/>
      <c r="B117" s="86"/>
      <c r="C117" s="86"/>
      <c r="D117" s="83"/>
      <c r="E117" s="83"/>
      <c r="F117" s="76"/>
      <c r="G117" s="76"/>
      <c r="H117" s="76"/>
      <c r="I117" s="76"/>
      <c r="J117" s="76"/>
      <c r="K117" s="76"/>
    </row>
    <row r="118" spans="1:11" x14ac:dyDescent="0.25">
      <c r="A118" s="78"/>
      <c r="B118" s="86"/>
      <c r="C118" s="86"/>
      <c r="D118" s="83"/>
      <c r="E118" s="83"/>
      <c r="F118" s="76"/>
      <c r="G118" s="76"/>
      <c r="H118" s="76"/>
      <c r="I118" s="76"/>
      <c r="J118" s="76"/>
      <c r="K118" s="76"/>
    </row>
    <row r="119" spans="1:11" x14ac:dyDescent="0.25">
      <c r="A119" s="78"/>
      <c r="B119" s="86"/>
      <c r="C119" s="86"/>
      <c r="D119" s="83"/>
      <c r="E119" s="83"/>
      <c r="F119" s="76"/>
      <c r="G119" s="76"/>
      <c r="H119" s="76"/>
      <c r="I119" s="76"/>
      <c r="J119" s="76"/>
      <c r="K119" s="76"/>
    </row>
    <row r="120" spans="1:11" x14ac:dyDescent="0.25">
      <c r="A120" s="78"/>
      <c r="B120" s="86"/>
      <c r="C120" s="86"/>
      <c r="D120" s="83"/>
      <c r="E120" s="83"/>
      <c r="F120" s="76"/>
      <c r="G120" s="76"/>
      <c r="H120" s="76"/>
      <c r="I120" s="76"/>
      <c r="J120" s="76"/>
      <c r="K120" s="76"/>
    </row>
    <row r="121" spans="1:11" x14ac:dyDescent="0.25">
      <c r="A121" s="78"/>
      <c r="B121" s="86"/>
      <c r="C121" s="86"/>
      <c r="D121" s="83"/>
      <c r="E121" s="83"/>
      <c r="F121" s="76"/>
      <c r="G121" s="76"/>
      <c r="H121" s="76"/>
      <c r="I121" s="76"/>
      <c r="J121" s="76"/>
      <c r="K121" s="76"/>
    </row>
    <row r="122" spans="1:11" x14ac:dyDescent="0.25">
      <c r="A122" s="78"/>
      <c r="B122" s="86"/>
      <c r="C122" s="86"/>
      <c r="D122" s="83"/>
      <c r="E122" s="83"/>
      <c r="F122" s="76"/>
      <c r="G122" s="76"/>
      <c r="H122" s="76"/>
      <c r="I122" s="76"/>
      <c r="J122" s="76"/>
      <c r="K122" s="76"/>
    </row>
    <row r="123" spans="1:11" x14ac:dyDescent="0.25">
      <c r="A123" s="78"/>
      <c r="B123" s="86"/>
      <c r="C123" s="86"/>
      <c r="D123" s="83"/>
      <c r="E123" s="83"/>
      <c r="F123" s="76"/>
      <c r="G123" s="76"/>
      <c r="H123" s="76"/>
      <c r="I123" s="76"/>
      <c r="J123" s="76"/>
      <c r="K123" s="76"/>
    </row>
    <row r="124" spans="1:11" x14ac:dyDescent="0.25">
      <c r="A124" s="78"/>
      <c r="B124" s="86"/>
      <c r="C124" s="86"/>
      <c r="D124" s="83"/>
      <c r="E124" s="83"/>
      <c r="F124" s="76"/>
      <c r="G124" s="76"/>
      <c r="H124" s="76"/>
      <c r="I124" s="76"/>
      <c r="J124" s="76"/>
      <c r="K124" s="76"/>
    </row>
    <row r="125" spans="1:11" x14ac:dyDescent="0.25">
      <c r="A125" s="78"/>
      <c r="B125" s="86"/>
      <c r="C125" s="86"/>
      <c r="D125" s="83"/>
      <c r="E125" s="83"/>
      <c r="F125" s="76"/>
      <c r="G125" s="76"/>
      <c r="H125" s="76"/>
      <c r="I125" s="76"/>
      <c r="J125" s="76"/>
      <c r="K125" s="76"/>
    </row>
    <row r="126" spans="1:11" x14ac:dyDescent="0.25">
      <c r="A126" s="78"/>
      <c r="B126" s="86"/>
      <c r="C126" s="86"/>
      <c r="D126" s="83"/>
      <c r="E126" s="83"/>
      <c r="F126" s="76"/>
      <c r="G126" s="76"/>
      <c r="H126" s="76"/>
      <c r="I126" s="76"/>
      <c r="J126" s="76"/>
      <c r="K126" s="76"/>
    </row>
    <row r="127" spans="1:11" x14ac:dyDescent="0.25">
      <c r="A127" s="78"/>
      <c r="B127" s="86"/>
      <c r="C127" s="86"/>
      <c r="D127" s="83"/>
      <c r="E127" s="83"/>
      <c r="F127" s="76"/>
      <c r="G127" s="76"/>
      <c r="H127" s="76"/>
      <c r="I127" s="76"/>
      <c r="J127" s="76"/>
      <c r="K127" s="76"/>
    </row>
    <row r="128" spans="1:11" x14ac:dyDescent="0.25">
      <c r="A128" s="78"/>
      <c r="B128" s="86"/>
      <c r="C128" s="86"/>
      <c r="D128" s="83"/>
      <c r="E128" s="83"/>
      <c r="F128" s="76"/>
      <c r="G128" s="76"/>
      <c r="H128" s="76"/>
      <c r="I128" s="76"/>
      <c r="J128" s="76"/>
      <c r="K128" s="76"/>
    </row>
    <row r="129" spans="1:11" x14ac:dyDescent="0.25">
      <c r="A129" s="78"/>
      <c r="B129" s="86"/>
      <c r="C129" s="86"/>
      <c r="D129" s="83"/>
      <c r="E129" s="83"/>
      <c r="F129" s="76"/>
      <c r="G129" s="76"/>
      <c r="H129" s="76"/>
      <c r="I129" s="76"/>
      <c r="J129" s="76"/>
      <c r="K129" s="76"/>
    </row>
    <row r="130" spans="1:11" x14ac:dyDescent="0.25">
      <c r="A130" s="78"/>
      <c r="B130" s="86"/>
      <c r="C130" s="86"/>
      <c r="D130" s="83"/>
      <c r="E130" s="83"/>
      <c r="F130" s="76"/>
      <c r="G130" s="76"/>
      <c r="H130" s="76"/>
      <c r="I130" s="76"/>
      <c r="J130" s="76"/>
      <c r="K130" s="76"/>
    </row>
    <row r="131" spans="1:11" x14ac:dyDescent="0.25">
      <c r="A131" s="78"/>
      <c r="B131" s="86"/>
      <c r="C131" s="86"/>
      <c r="D131" s="83"/>
      <c r="E131" s="83"/>
      <c r="F131" s="76"/>
      <c r="G131" s="76"/>
      <c r="H131" s="76"/>
      <c r="I131" s="76"/>
      <c r="J131" s="76"/>
      <c r="K131" s="76"/>
    </row>
    <row r="132" spans="1:11" x14ac:dyDescent="0.25">
      <c r="A132" s="78"/>
      <c r="B132" s="86"/>
      <c r="C132" s="86"/>
      <c r="D132" s="83"/>
      <c r="E132" s="83"/>
      <c r="F132" s="76"/>
      <c r="G132" s="76"/>
      <c r="H132" s="76"/>
      <c r="I132" s="76"/>
      <c r="J132" s="76"/>
      <c r="K132" s="76"/>
    </row>
    <row r="133" spans="1:11" x14ac:dyDescent="0.25">
      <c r="A133" s="78"/>
      <c r="B133" s="86"/>
      <c r="C133" s="86"/>
      <c r="D133" s="83"/>
      <c r="E133" s="83"/>
      <c r="F133" s="76"/>
      <c r="G133" s="76"/>
      <c r="H133" s="76"/>
      <c r="I133" s="76"/>
      <c r="J133" s="76"/>
      <c r="K133" s="76"/>
    </row>
    <row r="134" spans="1:11" x14ac:dyDescent="0.25">
      <c r="A134" s="78"/>
      <c r="B134" s="86"/>
      <c r="C134" s="86"/>
      <c r="D134" s="83"/>
      <c r="E134" s="83"/>
      <c r="F134" s="76"/>
      <c r="G134" s="76"/>
      <c r="H134" s="76"/>
      <c r="I134" s="76"/>
      <c r="J134" s="76"/>
      <c r="K134" s="76"/>
    </row>
    <row r="135" spans="1:11" x14ac:dyDescent="0.25">
      <c r="A135" s="78"/>
      <c r="B135" s="86"/>
      <c r="C135" s="86"/>
      <c r="D135" s="83"/>
      <c r="E135" s="83"/>
      <c r="F135" s="76"/>
      <c r="G135" s="76"/>
      <c r="H135" s="76"/>
      <c r="I135" s="76"/>
      <c r="J135" s="76"/>
      <c r="K135" s="76"/>
    </row>
    <row r="136" spans="1:11" x14ac:dyDescent="0.25">
      <c r="A136" s="78"/>
      <c r="B136" s="86"/>
      <c r="C136" s="86"/>
      <c r="D136" s="83"/>
      <c r="E136" s="83"/>
      <c r="F136" s="76"/>
      <c r="G136" s="76"/>
      <c r="H136" s="76"/>
      <c r="I136" s="76"/>
      <c r="J136" s="76"/>
      <c r="K136" s="76"/>
    </row>
    <row r="137" spans="1:11" x14ac:dyDescent="0.25">
      <c r="A137" s="78"/>
      <c r="B137" s="86"/>
      <c r="C137" s="86"/>
      <c r="D137" s="83"/>
      <c r="E137" s="83"/>
      <c r="F137" s="76"/>
      <c r="G137" s="76"/>
      <c r="H137" s="76"/>
      <c r="I137" s="76"/>
      <c r="J137" s="76"/>
      <c r="K137" s="76"/>
    </row>
    <row r="138" spans="1:11" x14ac:dyDescent="0.25">
      <c r="A138" s="78"/>
      <c r="B138" s="86"/>
      <c r="C138" s="86"/>
      <c r="D138" s="83"/>
      <c r="E138" s="83"/>
      <c r="F138" s="76"/>
      <c r="G138" s="76"/>
      <c r="H138" s="76"/>
      <c r="I138" s="76"/>
      <c r="J138" s="76"/>
      <c r="K138" s="76"/>
    </row>
    <row r="139" spans="1:11" x14ac:dyDescent="0.25">
      <c r="A139" s="78"/>
      <c r="B139" s="86"/>
      <c r="C139" s="86"/>
      <c r="D139" s="83"/>
      <c r="E139" s="83"/>
      <c r="F139" s="76"/>
      <c r="G139" s="76"/>
      <c r="H139" s="76"/>
      <c r="I139" s="76"/>
      <c r="J139" s="76"/>
      <c r="K139" s="76"/>
    </row>
    <row r="140" spans="1:11" x14ac:dyDescent="0.25">
      <c r="A140" s="78"/>
      <c r="B140" s="86"/>
      <c r="C140" s="86"/>
      <c r="D140" s="83"/>
      <c r="E140" s="83"/>
      <c r="F140" s="76"/>
      <c r="G140" s="76"/>
      <c r="H140" s="76"/>
      <c r="I140" s="76"/>
      <c r="J140" s="76"/>
      <c r="K140" s="76"/>
    </row>
    <row r="141" spans="1:11" x14ac:dyDescent="0.25">
      <c r="A141" s="78"/>
      <c r="B141" s="86"/>
      <c r="C141" s="86"/>
      <c r="D141" s="83"/>
      <c r="E141" s="83"/>
      <c r="F141" s="76"/>
      <c r="G141" s="76"/>
      <c r="H141" s="76"/>
      <c r="I141" s="76"/>
      <c r="J141" s="76"/>
      <c r="K141" s="76"/>
    </row>
    <row r="142" spans="1:11" x14ac:dyDescent="0.25">
      <c r="A142" s="78"/>
      <c r="B142" s="86"/>
      <c r="C142" s="86"/>
      <c r="D142" s="83"/>
      <c r="E142" s="83"/>
      <c r="F142" s="76"/>
      <c r="G142" s="76"/>
      <c r="H142" s="76"/>
      <c r="I142" s="76"/>
      <c r="J142" s="76"/>
      <c r="K142" s="76"/>
    </row>
    <row r="143" spans="1:11" x14ac:dyDescent="0.25">
      <c r="A143" s="78"/>
      <c r="B143" s="86"/>
      <c r="C143" s="86"/>
      <c r="D143" s="83"/>
      <c r="E143" s="83"/>
      <c r="F143" s="76"/>
      <c r="G143" s="76"/>
      <c r="H143" s="76"/>
      <c r="I143" s="76"/>
      <c r="J143" s="76"/>
      <c r="K143" s="76"/>
    </row>
    <row r="144" spans="1:11" x14ac:dyDescent="0.25">
      <c r="A144" s="78"/>
      <c r="B144" s="86"/>
      <c r="C144" s="86"/>
      <c r="D144" s="83"/>
      <c r="E144" s="83"/>
      <c r="F144" s="76"/>
      <c r="G144" s="76"/>
      <c r="H144" s="76"/>
      <c r="I144" s="76"/>
      <c r="J144" s="76"/>
      <c r="K144" s="76"/>
    </row>
    <row r="145" spans="1:11" x14ac:dyDescent="0.25">
      <c r="A145" s="78"/>
      <c r="B145" s="86"/>
      <c r="C145" s="86"/>
      <c r="D145" s="83"/>
      <c r="E145" s="83"/>
      <c r="F145" s="76"/>
      <c r="G145" s="76"/>
      <c r="H145" s="76"/>
      <c r="I145" s="76"/>
      <c r="J145" s="76"/>
      <c r="K145" s="76"/>
    </row>
    <row r="146" spans="1:11" x14ac:dyDescent="0.25">
      <c r="A146" s="78"/>
      <c r="B146" s="86"/>
      <c r="C146" s="86"/>
      <c r="D146" s="83"/>
      <c r="E146" s="83"/>
      <c r="F146" s="76"/>
      <c r="G146" s="76"/>
      <c r="H146" s="76"/>
      <c r="I146" s="76"/>
      <c r="J146" s="76"/>
      <c r="K146" s="76"/>
    </row>
    <row r="147" spans="1:11" x14ac:dyDescent="0.25">
      <c r="A147" s="78"/>
      <c r="B147" s="86"/>
      <c r="C147" s="86"/>
      <c r="D147" s="83"/>
      <c r="E147" s="83"/>
      <c r="F147" s="76"/>
      <c r="G147" s="76"/>
      <c r="H147" s="76"/>
      <c r="I147" s="76"/>
      <c r="J147" s="76"/>
      <c r="K147" s="76"/>
    </row>
    <row r="148" spans="1:11" x14ac:dyDescent="0.25">
      <c r="A148" s="78"/>
      <c r="B148" s="86"/>
      <c r="C148" s="86"/>
      <c r="D148" s="83"/>
      <c r="E148" s="83"/>
      <c r="F148" s="76"/>
      <c r="G148" s="76"/>
      <c r="H148" s="76"/>
      <c r="I148" s="76"/>
      <c r="J148" s="76"/>
      <c r="K148" s="76"/>
    </row>
    <row r="149" spans="1:11" x14ac:dyDescent="0.25">
      <c r="A149" s="78"/>
      <c r="B149" s="86"/>
      <c r="C149" s="86"/>
      <c r="D149" s="83"/>
      <c r="E149" s="83"/>
      <c r="F149" s="76"/>
      <c r="G149" s="76"/>
      <c r="H149" s="76"/>
      <c r="I149" s="76"/>
      <c r="J149" s="76"/>
      <c r="K149" s="76"/>
    </row>
    <row r="150" spans="1:11" x14ac:dyDescent="0.25">
      <c r="A150" s="78"/>
      <c r="B150" s="86"/>
      <c r="C150" s="86"/>
      <c r="D150" s="83"/>
      <c r="E150" s="83"/>
      <c r="F150" s="76"/>
      <c r="G150" s="76"/>
      <c r="H150" s="76"/>
      <c r="I150" s="76"/>
      <c r="J150" s="76"/>
      <c r="K150" s="76"/>
    </row>
    <row r="151" spans="1:11" x14ac:dyDescent="0.25">
      <c r="A151" s="78"/>
      <c r="B151" s="86"/>
      <c r="C151" s="86"/>
      <c r="D151" s="83"/>
      <c r="E151" s="83"/>
      <c r="F151" s="76"/>
      <c r="G151" s="76"/>
      <c r="H151" s="76"/>
      <c r="I151" s="76"/>
      <c r="J151" s="76"/>
      <c r="K151" s="76"/>
    </row>
    <row r="152" spans="1:11" x14ac:dyDescent="0.25">
      <c r="A152" s="78"/>
      <c r="B152" s="86"/>
      <c r="C152" s="86"/>
      <c r="D152" s="83"/>
      <c r="E152" s="83"/>
      <c r="F152" s="76"/>
      <c r="G152" s="76"/>
      <c r="H152" s="76"/>
      <c r="I152" s="76"/>
      <c r="J152" s="76"/>
      <c r="K152" s="76"/>
    </row>
    <row r="153" spans="1:11" x14ac:dyDescent="0.25">
      <c r="A153" s="78"/>
      <c r="B153" s="86"/>
      <c r="C153" s="86"/>
      <c r="D153" s="83"/>
      <c r="E153" s="83"/>
      <c r="F153" s="76"/>
      <c r="G153" s="76"/>
      <c r="H153" s="76"/>
      <c r="I153" s="76"/>
      <c r="J153" s="76"/>
      <c r="K153" s="76"/>
    </row>
    <row r="154" spans="1:11" x14ac:dyDescent="0.25">
      <c r="A154" s="78"/>
      <c r="B154" s="86"/>
      <c r="C154" s="86"/>
      <c r="D154" s="83"/>
      <c r="E154" s="83"/>
      <c r="F154" s="76"/>
      <c r="G154" s="76"/>
      <c r="H154" s="76"/>
      <c r="I154" s="76"/>
      <c r="J154" s="76"/>
      <c r="K154" s="76"/>
    </row>
    <row r="155" spans="1:11" x14ac:dyDescent="0.25">
      <c r="A155" s="78"/>
      <c r="B155" s="86"/>
      <c r="C155" s="86"/>
      <c r="D155" s="83"/>
      <c r="E155" s="83"/>
      <c r="F155" s="76"/>
      <c r="G155" s="76"/>
      <c r="H155" s="76"/>
      <c r="I155" s="76"/>
      <c r="J155" s="76"/>
      <c r="K155" s="76"/>
    </row>
    <row r="156" spans="1:11" x14ac:dyDescent="0.25">
      <c r="A156" s="78"/>
      <c r="B156" s="86"/>
      <c r="C156" s="86"/>
      <c r="D156" s="83"/>
      <c r="E156" s="83"/>
      <c r="F156" s="76"/>
      <c r="G156" s="76"/>
      <c r="H156" s="76"/>
      <c r="I156" s="76"/>
      <c r="J156" s="76"/>
      <c r="K156" s="76"/>
    </row>
    <row r="157" spans="1:11" x14ac:dyDescent="0.25">
      <c r="A157" s="78"/>
      <c r="B157" s="86"/>
      <c r="C157" s="86"/>
      <c r="D157" s="83"/>
      <c r="E157" s="83"/>
      <c r="F157" s="76"/>
      <c r="G157" s="76"/>
      <c r="H157" s="76"/>
      <c r="I157" s="76"/>
      <c r="J157" s="76"/>
      <c r="K157" s="76"/>
    </row>
    <row r="158" spans="1:11" x14ac:dyDescent="0.25">
      <c r="A158" s="78"/>
      <c r="B158" s="86"/>
      <c r="C158" s="86"/>
      <c r="D158" s="83"/>
      <c r="E158" s="83"/>
      <c r="F158" s="76"/>
      <c r="G158" s="76"/>
      <c r="H158" s="76"/>
      <c r="I158" s="76"/>
      <c r="J158" s="76"/>
      <c r="K158" s="76"/>
    </row>
    <row r="159" spans="1:11" x14ac:dyDescent="0.25">
      <c r="A159" s="78"/>
      <c r="B159" s="86"/>
      <c r="C159" s="86"/>
      <c r="D159" s="83"/>
      <c r="E159" s="83"/>
      <c r="F159" s="76"/>
      <c r="G159" s="76"/>
      <c r="H159" s="76"/>
      <c r="I159" s="76"/>
      <c r="J159" s="76"/>
      <c r="K159" s="76"/>
    </row>
    <row r="160" spans="1:11" x14ac:dyDescent="0.25">
      <c r="A160" s="78"/>
      <c r="B160" s="86"/>
      <c r="C160" s="86"/>
      <c r="D160" s="83"/>
      <c r="E160" s="83"/>
      <c r="F160" s="76"/>
      <c r="G160" s="76"/>
      <c r="H160" s="76"/>
      <c r="I160" s="76"/>
      <c r="J160" s="76"/>
      <c r="K160" s="76"/>
    </row>
    <row r="161" spans="1:11" x14ac:dyDescent="0.25">
      <c r="A161" s="78"/>
      <c r="B161" s="86"/>
      <c r="C161" s="86"/>
      <c r="D161" s="83"/>
      <c r="E161" s="83"/>
      <c r="F161" s="76"/>
      <c r="G161" s="76"/>
      <c r="H161" s="76"/>
      <c r="I161" s="76"/>
      <c r="J161" s="76"/>
      <c r="K161" s="76"/>
    </row>
    <row r="162" spans="1:11" x14ac:dyDescent="0.25">
      <c r="A162" s="78"/>
      <c r="B162" s="86"/>
      <c r="C162" s="86"/>
      <c r="D162" s="83"/>
      <c r="E162" s="83"/>
      <c r="F162" s="76"/>
      <c r="G162" s="76"/>
      <c r="H162" s="76"/>
      <c r="I162" s="76"/>
      <c r="J162" s="76"/>
      <c r="K162" s="76"/>
    </row>
    <row r="163" spans="1:11" x14ac:dyDescent="0.25">
      <c r="A163" s="78"/>
      <c r="B163" s="86"/>
      <c r="C163" s="86"/>
      <c r="D163" s="83"/>
      <c r="E163" s="83"/>
      <c r="F163" s="76"/>
      <c r="G163" s="76"/>
      <c r="H163" s="76"/>
      <c r="I163" s="76"/>
      <c r="J163" s="76"/>
      <c r="K163" s="76"/>
    </row>
    <row r="164" spans="1:11" x14ac:dyDescent="0.25">
      <c r="A164" s="78"/>
      <c r="B164" s="86"/>
      <c r="C164" s="86"/>
      <c r="D164" s="83"/>
      <c r="E164" s="83"/>
      <c r="F164" s="76"/>
      <c r="G164" s="76"/>
      <c r="H164" s="76"/>
      <c r="I164" s="76"/>
      <c r="J164" s="76"/>
      <c r="K164" s="76"/>
    </row>
    <row r="165" spans="1:11" x14ac:dyDescent="0.25">
      <c r="A165" s="78"/>
      <c r="B165" s="86"/>
      <c r="C165" s="86"/>
      <c r="D165" s="83"/>
      <c r="E165" s="83"/>
      <c r="F165" s="76"/>
      <c r="G165" s="76"/>
      <c r="H165" s="76"/>
      <c r="I165" s="76"/>
      <c r="J165" s="76"/>
      <c r="K165" s="76"/>
    </row>
    <row r="166" spans="1:11" x14ac:dyDescent="0.25">
      <c r="A166" s="78"/>
      <c r="B166" s="86"/>
      <c r="C166" s="86"/>
      <c r="D166" s="83"/>
      <c r="E166" s="83"/>
      <c r="F166" s="76"/>
      <c r="G166" s="76"/>
      <c r="H166" s="76"/>
      <c r="I166" s="76"/>
      <c r="J166" s="76"/>
      <c r="K166" s="76"/>
    </row>
    <row r="167" spans="1:11" x14ac:dyDescent="0.25">
      <c r="A167" s="78"/>
      <c r="B167" s="86"/>
      <c r="C167" s="86"/>
      <c r="D167" s="83"/>
      <c r="E167" s="83"/>
      <c r="F167" s="76"/>
      <c r="G167" s="76"/>
      <c r="H167" s="76"/>
      <c r="I167" s="76"/>
      <c r="J167" s="76"/>
      <c r="K167" s="76"/>
    </row>
    <row r="168" spans="1:11" x14ac:dyDescent="0.25">
      <c r="A168" s="78"/>
      <c r="B168" s="78"/>
      <c r="C168" s="78"/>
      <c r="D168" s="80"/>
      <c r="E168" s="80"/>
      <c r="F168" s="76"/>
      <c r="G168" s="76"/>
      <c r="H168" s="76"/>
      <c r="I168" s="76"/>
      <c r="J168" s="76"/>
      <c r="K168" s="76"/>
    </row>
    <row r="169" spans="1:11" x14ac:dyDescent="0.25">
      <c r="A169" s="78"/>
      <c r="B169" s="78"/>
      <c r="C169" s="78"/>
      <c r="D169" s="80"/>
      <c r="E169" s="80"/>
      <c r="F169" s="76"/>
      <c r="G169" s="76"/>
      <c r="H169" s="76"/>
      <c r="I169" s="76"/>
      <c r="J169" s="76"/>
      <c r="K169" s="76"/>
    </row>
    <row r="170" spans="1:11" x14ac:dyDescent="0.25">
      <c r="A170" s="78"/>
      <c r="B170" s="78"/>
      <c r="C170" s="78"/>
      <c r="D170" s="80"/>
      <c r="E170" s="80"/>
      <c r="F170" s="76"/>
      <c r="G170" s="76"/>
      <c r="H170" s="76"/>
      <c r="I170" s="76"/>
      <c r="J170" s="76"/>
      <c r="K170" s="76"/>
    </row>
    <row r="171" spans="1:11" x14ac:dyDescent="0.25">
      <c r="A171" s="78"/>
      <c r="B171" s="78"/>
      <c r="C171" s="78"/>
      <c r="D171" s="80"/>
      <c r="E171" s="80"/>
      <c r="F171" s="76"/>
      <c r="G171" s="76"/>
      <c r="H171" s="76"/>
      <c r="I171" s="76"/>
      <c r="J171" s="76"/>
      <c r="K171" s="76"/>
    </row>
    <row r="172" spans="1:11" x14ac:dyDescent="0.25">
      <c r="A172" s="78"/>
      <c r="B172" s="78"/>
      <c r="C172" s="78"/>
      <c r="D172" s="80"/>
      <c r="E172" s="80"/>
      <c r="F172" s="76"/>
      <c r="G172" s="76"/>
      <c r="H172" s="76"/>
      <c r="I172" s="76"/>
      <c r="J172" s="76"/>
      <c r="K172" s="76"/>
    </row>
    <row r="173" spans="1:11" x14ac:dyDescent="0.25">
      <c r="A173" s="78"/>
      <c r="B173" s="78"/>
      <c r="C173" s="78"/>
      <c r="D173" s="80"/>
      <c r="E173" s="80"/>
      <c r="F173" s="76"/>
      <c r="G173" s="76"/>
      <c r="H173" s="76"/>
      <c r="I173" s="76"/>
      <c r="J173" s="76"/>
      <c r="K173" s="76"/>
    </row>
    <row r="174" spans="1:11" x14ac:dyDescent="0.25">
      <c r="A174" s="78"/>
      <c r="B174" s="78"/>
      <c r="C174" s="78"/>
      <c r="D174" s="80"/>
      <c r="E174" s="80"/>
      <c r="F174" s="76"/>
      <c r="G174" s="76"/>
      <c r="H174" s="76"/>
      <c r="I174" s="76"/>
      <c r="J174" s="76"/>
      <c r="K174" s="76"/>
    </row>
    <row r="175" spans="1:11" x14ac:dyDescent="0.25">
      <c r="A175" s="78"/>
      <c r="B175" s="78"/>
      <c r="C175" s="78"/>
      <c r="D175" s="80"/>
      <c r="E175" s="80"/>
      <c r="F175" s="76"/>
      <c r="G175" s="76"/>
      <c r="H175" s="76"/>
      <c r="I175" s="76"/>
      <c r="J175" s="76"/>
      <c r="K175" s="76"/>
    </row>
    <row r="176" spans="1:11" x14ac:dyDescent="0.25">
      <c r="A176" s="78"/>
      <c r="B176" s="78"/>
      <c r="C176" s="78"/>
      <c r="D176" s="80"/>
      <c r="E176" s="80"/>
      <c r="F176" s="76"/>
      <c r="G176" s="76"/>
      <c r="H176" s="76"/>
      <c r="I176" s="76"/>
      <c r="J176" s="76"/>
      <c r="K176" s="76"/>
    </row>
    <row r="177" spans="1:11" x14ac:dyDescent="0.25">
      <c r="A177" s="78"/>
      <c r="B177" s="78"/>
      <c r="C177" s="78"/>
      <c r="D177" s="80"/>
      <c r="E177" s="80"/>
      <c r="F177" s="76"/>
      <c r="G177" s="76"/>
      <c r="H177" s="76"/>
      <c r="I177" s="76"/>
      <c r="J177" s="76"/>
      <c r="K177" s="76"/>
    </row>
    <row r="178" spans="1:11" x14ac:dyDescent="0.25">
      <c r="A178" s="78"/>
      <c r="B178" s="78"/>
      <c r="C178" s="78"/>
      <c r="D178" s="80"/>
      <c r="E178" s="80"/>
      <c r="F178" s="76"/>
      <c r="G178" s="76"/>
      <c r="H178" s="76"/>
      <c r="I178" s="76"/>
      <c r="J178" s="76"/>
      <c r="K178" s="76"/>
    </row>
    <row r="179" spans="1:11" x14ac:dyDescent="0.25">
      <c r="A179" s="78"/>
      <c r="B179" s="78"/>
      <c r="C179" s="78"/>
      <c r="D179" s="80"/>
      <c r="E179" s="80"/>
      <c r="F179" s="76"/>
      <c r="G179" s="76"/>
      <c r="H179" s="76"/>
      <c r="I179" s="76"/>
      <c r="J179" s="76"/>
      <c r="K179" s="76"/>
    </row>
    <row r="180" spans="1:11" x14ac:dyDescent="0.25">
      <c r="A180" s="78"/>
      <c r="B180" s="78"/>
      <c r="C180" s="78"/>
      <c r="D180" s="80"/>
      <c r="E180" s="80"/>
      <c r="F180" s="76"/>
      <c r="G180" s="76"/>
      <c r="H180" s="76"/>
      <c r="I180" s="76"/>
      <c r="J180" s="76"/>
      <c r="K180" s="76"/>
    </row>
    <row r="181" spans="1:11" x14ac:dyDescent="0.25">
      <c r="A181" s="78"/>
      <c r="B181" s="78"/>
      <c r="C181" s="78"/>
      <c r="D181" s="80"/>
      <c r="E181" s="80"/>
      <c r="F181" s="76"/>
      <c r="G181" s="76"/>
      <c r="H181" s="76"/>
      <c r="I181" s="76"/>
      <c r="J181" s="76"/>
      <c r="K181" s="76"/>
    </row>
    <row r="182" spans="1:11" x14ac:dyDescent="0.25">
      <c r="A182" s="78"/>
      <c r="B182" s="78"/>
      <c r="C182" s="78"/>
      <c r="D182" s="80"/>
      <c r="E182" s="80"/>
      <c r="F182" s="76"/>
      <c r="G182" s="76"/>
      <c r="H182" s="76"/>
      <c r="I182" s="76"/>
      <c r="J182" s="76"/>
      <c r="K182" s="76"/>
    </row>
    <row r="183" spans="1:11" x14ac:dyDescent="0.25">
      <c r="A183" s="78"/>
      <c r="B183" s="78"/>
      <c r="C183" s="78"/>
      <c r="D183" s="80"/>
      <c r="E183" s="80"/>
      <c r="F183" s="76"/>
      <c r="G183" s="76"/>
      <c r="H183" s="76"/>
      <c r="I183" s="76"/>
      <c r="J183" s="76"/>
      <c r="K183" s="76"/>
    </row>
    <row r="184" spans="1:11" x14ac:dyDescent="0.25">
      <c r="A184" s="78"/>
      <c r="B184" s="78"/>
      <c r="C184" s="78"/>
      <c r="D184" s="80"/>
      <c r="E184" s="80"/>
      <c r="F184" s="76"/>
      <c r="G184" s="76"/>
      <c r="H184" s="76"/>
      <c r="I184" s="76"/>
      <c r="J184" s="76"/>
      <c r="K184" s="76"/>
    </row>
    <row r="185" spans="1:11" x14ac:dyDescent="0.25">
      <c r="A185" s="78"/>
      <c r="B185" s="78"/>
      <c r="C185" s="78"/>
      <c r="D185" s="80"/>
      <c r="E185" s="80"/>
      <c r="F185" s="76"/>
      <c r="G185" s="76"/>
      <c r="H185" s="76"/>
      <c r="I185" s="76"/>
      <c r="J185" s="76"/>
      <c r="K185" s="76"/>
    </row>
    <row r="186" spans="1:11" x14ac:dyDescent="0.25">
      <c r="A186" s="78"/>
      <c r="B186" s="78"/>
      <c r="C186" s="78"/>
      <c r="D186" s="80"/>
      <c r="E186" s="80"/>
      <c r="F186" s="76"/>
      <c r="G186" s="76"/>
      <c r="H186" s="76"/>
      <c r="I186" s="76"/>
      <c r="J186" s="76"/>
      <c r="K186" s="76"/>
    </row>
    <row r="187" spans="1:11" x14ac:dyDescent="0.25">
      <c r="A187" s="78"/>
      <c r="B187" s="78"/>
      <c r="C187" s="78"/>
      <c r="D187" s="80"/>
      <c r="E187" s="80"/>
      <c r="F187" s="76"/>
      <c r="G187" s="76"/>
      <c r="H187" s="76"/>
      <c r="I187" s="76"/>
      <c r="J187" s="76"/>
      <c r="K187" s="76"/>
    </row>
    <row r="188" spans="1:11" x14ac:dyDescent="0.25">
      <c r="A188" s="78"/>
      <c r="B188" s="78"/>
      <c r="C188" s="78"/>
      <c r="D188" s="80"/>
      <c r="E188" s="80"/>
      <c r="F188" s="76"/>
      <c r="G188" s="76"/>
      <c r="H188" s="76"/>
      <c r="I188" s="76"/>
      <c r="J188" s="76"/>
      <c r="K188" s="76"/>
    </row>
    <row r="189" spans="1:11" x14ac:dyDescent="0.25">
      <c r="A189" s="78"/>
      <c r="B189" s="78"/>
      <c r="C189" s="78"/>
      <c r="D189" s="80"/>
      <c r="E189" s="80"/>
      <c r="F189" s="76"/>
      <c r="G189" s="76"/>
      <c r="H189" s="76"/>
      <c r="I189" s="76"/>
      <c r="J189" s="76"/>
      <c r="K189" s="76"/>
    </row>
    <row r="190" spans="1:11" x14ac:dyDescent="0.25">
      <c r="A190" s="78"/>
      <c r="B190" s="78"/>
      <c r="C190" s="78"/>
      <c r="D190" s="80"/>
      <c r="E190" s="80"/>
      <c r="F190" s="76"/>
      <c r="G190" s="76"/>
      <c r="H190" s="76"/>
      <c r="I190" s="76"/>
      <c r="J190" s="76"/>
      <c r="K190" s="76"/>
    </row>
    <row r="191" spans="1:11" x14ac:dyDescent="0.25">
      <c r="A191" s="78"/>
      <c r="B191" s="78"/>
      <c r="C191" s="78"/>
      <c r="D191" s="80"/>
      <c r="E191" s="80"/>
      <c r="F191" s="76"/>
      <c r="G191" s="76"/>
      <c r="H191" s="76"/>
      <c r="I191" s="76"/>
      <c r="J191" s="76"/>
      <c r="K191" s="76"/>
    </row>
    <row r="192" spans="1:11" x14ac:dyDescent="0.25">
      <c r="A192" s="75"/>
      <c r="B192" s="75"/>
      <c r="C192" s="75"/>
      <c r="D192" s="76"/>
      <c r="E192" s="76"/>
      <c r="F192" s="76"/>
      <c r="G192" s="76"/>
      <c r="H192" s="76"/>
      <c r="I192" s="76"/>
      <c r="J192" s="76"/>
      <c r="K192" s="76"/>
    </row>
    <row r="193" spans="1:11" x14ac:dyDescent="0.25">
      <c r="A193" s="75"/>
      <c r="B193" s="75"/>
      <c r="C193" s="75"/>
      <c r="D193" s="76"/>
      <c r="E193" s="76"/>
      <c r="F193" s="76"/>
      <c r="G193" s="76"/>
      <c r="H193" s="76"/>
      <c r="I193" s="76"/>
      <c r="J193" s="76"/>
      <c r="K193" s="76"/>
    </row>
    <row r="194" spans="1:11" x14ac:dyDescent="0.25">
      <c r="A194" s="75"/>
      <c r="B194" s="75"/>
      <c r="C194" s="75"/>
      <c r="D194" s="76"/>
      <c r="E194" s="76"/>
      <c r="F194" s="76"/>
      <c r="G194" s="76"/>
      <c r="H194" s="76"/>
      <c r="I194" s="76"/>
      <c r="J194" s="76"/>
      <c r="K194" s="76"/>
    </row>
    <row r="195" spans="1:11" x14ac:dyDescent="0.25">
      <c r="A195" s="75"/>
      <c r="B195" s="75"/>
      <c r="C195" s="75"/>
      <c r="D195" s="76"/>
      <c r="E195" s="76"/>
      <c r="F195" s="76"/>
      <c r="G195" s="76"/>
      <c r="H195" s="76"/>
      <c r="I195" s="76"/>
      <c r="J195" s="76"/>
      <c r="K195" s="76"/>
    </row>
    <row r="196" spans="1:11" x14ac:dyDescent="0.25">
      <c r="A196" s="75"/>
      <c r="B196" s="75"/>
      <c r="C196" s="75"/>
      <c r="D196" s="76"/>
      <c r="E196" s="76"/>
      <c r="F196" s="76"/>
      <c r="G196" s="76"/>
      <c r="H196" s="76"/>
      <c r="I196" s="76"/>
      <c r="J196" s="76"/>
      <c r="K196" s="76"/>
    </row>
    <row r="197" spans="1:11" x14ac:dyDescent="0.25">
      <c r="A197" s="75"/>
      <c r="B197" s="75"/>
      <c r="C197" s="75"/>
      <c r="D197" s="76"/>
      <c r="E197" s="76"/>
      <c r="F197" s="76"/>
      <c r="G197" s="76"/>
      <c r="H197" s="76"/>
      <c r="I197" s="76"/>
      <c r="J197" s="76"/>
      <c r="K197" s="76"/>
    </row>
    <row r="198" spans="1:11" x14ac:dyDescent="0.25">
      <c r="A198" s="75"/>
      <c r="B198" s="75"/>
      <c r="C198" s="75"/>
      <c r="D198" s="76"/>
      <c r="E198" s="76"/>
      <c r="F198" s="76"/>
      <c r="G198" s="76"/>
      <c r="H198" s="76"/>
      <c r="I198" s="76"/>
      <c r="J198" s="76"/>
      <c r="K198" s="76"/>
    </row>
    <row r="199" spans="1:11" x14ac:dyDescent="0.25">
      <c r="A199" s="75"/>
      <c r="B199" s="75"/>
      <c r="C199" s="75"/>
      <c r="D199" s="76"/>
      <c r="E199" s="76"/>
      <c r="F199" s="76"/>
      <c r="G199" s="76"/>
      <c r="H199" s="76"/>
      <c r="I199" s="76"/>
      <c r="J199" s="76"/>
      <c r="K199" s="76"/>
    </row>
    <row r="200" spans="1:11" x14ac:dyDescent="0.25">
      <c r="A200" s="75"/>
      <c r="B200" s="75"/>
      <c r="C200" s="75"/>
      <c r="D200" s="76"/>
      <c r="E200" s="76"/>
      <c r="F200" s="76"/>
      <c r="G200" s="76"/>
      <c r="H200" s="76"/>
      <c r="I200" s="76"/>
      <c r="J200" s="76"/>
      <c r="K200" s="76"/>
    </row>
    <row r="201" spans="1:11" x14ac:dyDescent="0.25">
      <c r="A201" s="75"/>
      <c r="B201" s="75"/>
      <c r="C201" s="75"/>
      <c r="D201" s="76"/>
      <c r="E201" s="76"/>
      <c r="F201" s="76"/>
      <c r="G201" s="76"/>
      <c r="H201" s="76"/>
      <c r="I201" s="76"/>
      <c r="J201" s="76"/>
      <c r="K201" s="76"/>
    </row>
    <row r="202" spans="1:11" x14ac:dyDescent="0.25">
      <c r="A202" s="75"/>
      <c r="B202" s="75"/>
      <c r="C202" s="75"/>
      <c r="D202" s="76"/>
      <c r="E202" s="76"/>
      <c r="F202" s="76"/>
      <c r="G202" s="76"/>
      <c r="H202" s="76"/>
      <c r="I202" s="76"/>
      <c r="J202" s="76"/>
      <c r="K202" s="76"/>
    </row>
    <row r="203" spans="1:11" x14ac:dyDescent="0.25">
      <c r="A203" s="75"/>
      <c r="B203" s="75"/>
      <c r="C203" s="75"/>
      <c r="D203" s="76"/>
      <c r="E203" s="76"/>
      <c r="F203" s="76"/>
      <c r="G203" s="76"/>
      <c r="H203" s="76"/>
      <c r="I203" s="76"/>
      <c r="J203" s="76"/>
      <c r="K203" s="76"/>
    </row>
    <row r="204" spans="1:11" x14ac:dyDescent="0.25">
      <c r="A204" s="75"/>
      <c r="B204" s="75"/>
      <c r="C204" s="75"/>
      <c r="D204" s="76"/>
      <c r="E204" s="76"/>
      <c r="F204" s="76"/>
      <c r="G204" s="76"/>
      <c r="H204" s="76"/>
      <c r="I204" s="76"/>
      <c r="J204" s="76"/>
      <c r="K204" s="76"/>
    </row>
    <row r="205" spans="1:11" x14ac:dyDescent="0.25">
      <c r="A205" s="75"/>
      <c r="B205" s="75"/>
      <c r="C205" s="75"/>
      <c r="D205" s="76"/>
      <c r="E205" s="76"/>
      <c r="F205" s="76"/>
      <c r="G205" s="76"/>
      <c r="H205" s="76"/>
      <c r="I205" s="76"/>
      <c r="J205" s="76"/>
      <c r="K205" s="76"/>
    </row>
    <row r="206" spans="1:11" x14ac:dyDescent="0.25">
      <c r="A206" s="75"/>
      <c r="B206" s="75"/>
      <c r="C206" s="75"/>
      <c r="D206" s="76"/>
      <c r="E206" s="76"/>
      <c r="F206" s="76"/>
      <c r="G206" s="76"/>
      <c r="H206" s="76"/>
      <c r="I206" s="76"/>
      <c r="J206" s="76"/>
      <c r="K206" s="76"/>
    </row>
    <row r="207" spans="1:11" x14ac:dyDescent="0.25">
      <c r="A207" s="75"/>
      <c r="B207" s="75"/>
      <c r="C207" s="75"/>
      <c r="D207" s="76"/>
      <c r="E207" s="76"/>
      <c r="F207" s="76"/>
      <c r="G207" s="76"/>
      <c r="H207" s="76"/>
      <c r="I207" s="76"/>
      <c r="J207" s="76"/>
      <c r="K207" s="76"/>
    </row>
    <row r="208" spans="1:11" x14ac:dyDescent="0.25">
      <c r="A208" s="75"/>
      <c r="B208" s="75"/>
      <c r="C208" s="75"/>
      <c r="D208" s="76"/>
      <c r="E208" s="76"/>
      <c r="F208" s="76"/>
      <c r="G208" s="76"/>
      <c r="H208" s="76"/>
      <c r="I208" s="76"/>
      <c r="J208" s="76"/>
      <c r="K208" s="76"/>
    </row>
    <row r="209" spans="1:11" x14ac:dyDescent="0.25">
      <c r="A209" s="75"/>
      <c r="B209" s="75"/>
      <c r="C209" s="75"/>
      <c r="D209" s="76"/>
      <c r="E209" s="76"/>
      <c r="F209" s="76"/>
      <c r="G209" s="76"/>
      <c r="H209" s="76"/>
      <c r="I209" s="76"/>
      <c r="J209" s="76"/>
      <c r="K209" s="76"/>
    </row>
    <row r="210" spans="1:11" x14ac:dyDescent="0.25">
      <c r="A210" s="75"/>
      <c r="B210" s="75"/>
      <c r="C210" s="75"/>
      <c r="D210" s="76"/>
      <c r="E210" s="76"/>
      <c r="F210" s="76"/>
      <c r="G210" s="76"/>
      <c r="H210" s="76"/>
      <c r="I210" s="76"/>
      <c r="J210" s="76"/>
      <c r="K210" s="76"/>
    </row>
    <row r="211" spans="1:11" x14ac:dyDescent="0.25">
      <c r="A211" s="75"/>
      <c r="B211" s="75"/>
      <c r="C211" s="75"/>
      <c r="D211" s="76"/>
      <c r="E211" s="76"/>
      <c r="F211" s="76"/>
      <c r="G211" s="76"/>
      <c r="H211" s="76"/>
      <c r="I211" s="76"/>
      <c r="J211" s="76"/>
      <c r="K211" s="76"/>
    </row>
  </sheetData>
  <mergeCells count="1">
    <mergeCell ref="A45:J45"/>
  </mergeCells>
  <pageMargins left="0.7" right="0.7" top="0.75" bottom="0.75" header="0.3" footer="0.3"/>
  <pageSetup scale="71" orientation="portrait" r:id="rId1"/>
  <drawing r:id="rId2"/>
  <legacyDrawing r:id="rId3"/>
  <oleObjects>
    <mc:AlternateContent xmlns:mc="http://schemas.openxmlformats.org/markup-compatibility/2006">
      <mc:Choice Requires="x14">
        <oleObject progId="Word.Document.12" shapeId="749569" r:id="rId4">
          <objectPr defaultSize="0" r:id="rId5">
            <anchor moveWithCells="1">
              <from>
                <xdr:col>1</xdr:col>
                <xdr:colOff>0</xdr:colOff>
                <xdr:row>47</xdr:row>
                <xdr:rowOff>0</xdr:rowOff>
              </from>
              <to>
                <xdr:col>12</xdr:col>
                <xdr:colOff>561975</xdr:colOff>
                <xdr:row>57</xdr:row>
                <xdr:rowOff>142875</xdr:rowOff>
              </to>
            </anchor>
          </objectPr>
        </oleObject>
      </mc:Choice>
      <mc:Fallback>
        <oleObject progId="Word.Document.12" shapeId="749569" r:id="rId4"/>
      </mc:Fallback>
    </mc:AlternateContent>
  </oleObjects>
</worksheet>
</file>

<file path=xl/worksheets/sheet1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11"/>
  <sheetViews>
    <sheetView topLeftCell="A37" workbookViewId="0">
      <selection activeCell="L7" sqref="L7"/>
    </sheetView>
  </sheetViews>
  <sheetFormatPr defaultColWidth="9.140625" defaultRowHeight="15" x14ac:dyDescent="0.25"/>
  <cols>
    <col min="1" max="1" width="5.28515625" style="61" customWidth="1"/>
    <col min="2" max="2" width="9.140625" style="61"/>
    <col min="3" max="3" width="10.42578125" style="61" customWidth="1"/>
    <col min="4" max="16384" width="9.140625" style="59"/>
  </cols>
  <sheetData>
    <row r="1" spans="1:10" ht="21" x14ac:dyDescent="0.35">
      <c r="A1" s="63" t="s">
        <v>209</v>
      </c>
    </row>
    <row r="2" spans="1:10" x14ac:dyDescent="0.25">
      <c r="B2" s="65">
        <v>9.1999999999999993</v>
      </c>
      <c r="C2" s="61" t="s">
        <v>24</v>
      </c>
      <c r="D2" s="292"/>
    </row>
    <row r="3" spans="1:10" x14ac:dyDescent="0.25">
      <c r="B3" s="65" t="s">
        <v>68</v>
      </c>
      <c r="C3" s="61" t="s">
        <v>26</v>
      </c>
      <c r="D3" s="292" t="s">
        <v>276</v>
      </c>
      <c r="E3" s="59" t="s">
        <v>71</v>
      </c>
    </row>
    <row r="4" spans="1:10" x14ac:dyDescent="0.25">
      <c r="B4" s="25" t="s">
        <v>27</v>
      </c>
      <c r="D4" s="26" t="s">
        <v>192</v>
      </c>
      <c r="E4" s="66"/>
      <c r="F4" s="66"/>
      <c r="G4" s="66"/>
      <c r="H4" s="66"/>
      <c r="I4" s="66"/>
      <c r="J4" s="66"/>
    </row>
    <row r="5" spans="1:10" x14ac:dyDescent="0.25">
      <c r="B5" s="28"/>
    </row>
    <row r="6" spans="1:10" x14ac:dyDescent="0.25">
      <c r="F6" s="26" t="s">
        <v>29</v>
      </c>
      <c r="G6" s="26"/>
      <c r="H6" s="26" t="s">
        <v>174</v>
      </c>
      <c r="I6" s="26"/>
      <c r="J6" s="26"/>
    </row>
    <row r="7" spans="1:10" ht="26.25" x14ac:dyDescent="0.25">
      <c r="A7" s="60" t="s">
        <v>31</v>
      </c>
      <c r="B7" s="60" t="s">
        <v>32</v>
      </c>
      <c r="C7" s="60" t="s">
        <v>33</v>
      </c>
    </row>
    <row r="8" spans="1:10" x14ac:dyDescent="0.25">
      <c r="B8" s="62" t="s">
        <v>34</v>
      </c>
      <c r="C8" s="62" t="s">
        <v>3</v>
      </c>
    </row>
    <row r="9" spans="1:10" x14ac:dyDescent="0.25">
      <c r="A9" s="184"/>
      <c r="B9" s="33"/>
      <c r="C9" s="222"/>
      <c r="E9" s="61" t="s">
        <v>35</v>
      </c>
      <c r="F9" s="61"/>
    </row>
    <row r="10" spans="1:10" x14ac:dyDescent="0.25">
      <c r="A10" s="184"/>
      <c r="B10" s="33"/>
      <c r="C10" s="222"/>
      <c r="E10" s="61" t="s">
        <v>36</v>
      </c>
      <c r="F10" s="61"/>
    </row>
    <row r="11" spans="1:10" x14ac:dyDescent="0.25">
      <c r="A11" s="184"/>
      <c r="B11" s="33"/>
      <c r="C11" s="222"/>
      <c r="E11" s="61" t="s">
        <v>37</v>
      </c>
      <c r="F11" s="61"/>
    </row>
    <row r="12" spans="1:10" x14ac:dyDescent="0.25">
      <c r="A12" s="184"/>
      <c r="B12" s="33"/>
      <c r="C12" s="222"/>
      <c r="E12" s="61"/>
      <c r="F12" s="61"/>
    </row>
    <row r="13" spans="1:10" x14ac:dyDescent="0.25">
      <c r="A13" s="184"/>
      <c r="B13" s="33"/>
      <c r="C13" s="222"/>
      <c r="E13" s="61" t="s">
        <v>38</v>
      </c>
      <c r="F13" s="61"/>
    </row>
    <row r="14" spans="1:10" x14ac:dyDescent="0.25">
      <c r="A14" s="184"/>
      <c r="B14" s="33"/>
      <c r="C14" s="222"/>
      <c r="E14" s="61" t="s">
        <v>39</v>
      </c>
      <c r="F14" s="61"/>
    </row>
    <row r="15" spans="1:10" x14ac:dyDescent="0.25">
      <c r="A15" s="184"/>
      <c r="B15" s="33"/>
      <c r="C15" s="222"/>
      <c r="E15" s="61" t="s">
        <v>40</v>
      </c>
      <c r="F15" s="61"/>
    </row>
    <row r="16" spans="1:10" x14ac:dyDescent="0.25">
      <c r="A16" s="184"/>
      <c r="B16" s="33"/>
      <c r="C16" s="222"/>
      <c r="E16" s="61" t="s">
        <v>41</v>
      </c>
      <c r="F16" s="61"/>
    </row>
    <row r="17" spans="1:6" x14ac:dyDescent="0.25">
      <c r="A17" s="184"/>
      <c r="B17" s="33"/>
      <c r="C17" s="222"/>
      <c r="E17" s="61" t="s">
        <v>42</v>
      </c>
      <c r="F17" s="61"/>
    </row>
    <row r="18" spans="1:6" x14ac:dyDescent="0.25">
      <c r="A18" s="184"/>
      <c r="B18" s="33"/>
      <c r="C18" s="222"/>
      <c r="E18" s="61" t="s">
        <v>43</v>
      </c>
      <c r="F18" s="61"/>
    </row>
    <row r="19" spans="1:6" x14ac:dyDescent="0.25">
      <c r="A19" s="184"/>
      <c r="B19" s="33"/>
      <c r="C19" s="222"/>
      <c r="E19" s="61" t="s">
        <v>44</v>
      </c>
      <c r="F19" s="61"/>
    </row>
    <row r="20" spans="1:6" x14ac:dyDescent="0.25">
      <c r="A20" s="65"/>
      <c r="B20" s="65"/>
      <c r="C20" s="143"/>
      <c r="E20" s="61" t="s">
        <v>45</v>
      </c>
    </row>
    <row r="21" spans="1:6" x14ac:dyDescent="0.25">
      <c r="A21" s="65"/>
      <c r="B21" s="65"/>
      <c r="C21" s="143"/>
      <c r="E21" s="61" t="s">
        <v>46</v>
      </c>
    </row>
    <row r="22" spans="1:6" x14ac:dyDescent="0.25">
      <c r="A22" s="65"/>
      <c r="B22" s="65"/>
      <c r="C22" s="143"/>
    </row>
    <row r="23" spans="1:6" x14ac:dyDescent="0.25">
      <c r="A23" s="65"/>
      <c r="B23" s="65"/>
      <c r="C23" s="143"/>
      <c r="E23" s="61" t="s">
        <v>47</v>
      </c>
    </row>
    <row r="24" spans="1:6" x14ac:dyDescent="0.25">
      <c r="A24" s="65"/>
      <c r="B24" s="65"/>
      <c r="C24" s="143"/>
      <c r="E24" s="61" t="s">
        <v>139</v>
      </c>
    </row>
    <row r="25" spans="1:6" x14ac:dyDescent="0.25">
      <c r="A25" s="65"/>
      <c r="B25" s="65"/>
      <c r="C25" s="143"/>
    </row>
    <row r="26" spans="1:6" x14ac:dyDescent="0.25">
      <c r="A26" s="65"/>
      <c r="B26" s="73"/>
      <c r="C26" s="77"/>
    </row>
    <row r="27" spans="1:6" ht="15.75" x14ac:dyDescent="0.25">
      <c r="A27" s="65"/>
      <c r="B27" s="73"/>
      <c r="C27" s="77"/>
      <c r="E27" s="35"/>
    </row>
    <row r="28" spans="1:6" ht="15.75" x14ac:dyDescent="0.25">
      <c r="A28" s="65"/>
      <c r="B28" s="73"/>
      <c r="C28" s="77"/>
      <c r="E28" s="35"/>
    </row>
    <row r="29" spans="1:6" ht="15.75" x14ac:dyDescent="0.25">
      <c r="A29" s="65"/>
      <c r="B29" s="65"/>
      <c r="C29" s="77" t="s">
        <v>71</v>
      </c>
      <c r="E29" s="35"/>
    </row>
    <row r="30" spans="1:6" ht="15.75" x14ac:dyDescent="0.25">
      <c r="A30" s="65"/>
      <c r="B30" s="65"/>
      <c r="C30" s="77" t="s">
        <v>71</v>
      </c>
      <c r="E30" s="35"/>
    </row>
    <row r="31" spans="1:6" ht="15.75" x14ac:dyDescent="0.25">
      <c r="A31" s="65"/>
      <c r="B31" s="65"/>
      <c r="C31" s="32"/>
      <c r="E31" s="35"/>
    </row>
    <row r="32" spans="1:6" x14ac:dyDescent="0.25">
      <c r="A32" s="65"/>
      <c r="B32" s="65"/>
      <c r="C32" s="72"/>
    </row>
    <row r="33" spans="1:11" x14ac:dyDescent="0.25">
      <c r="A33" s="65"/>
      <c r="B33" s="65"/>
      <c r="C33" s="72"/>
    </row>
    <row r="34" spans="1:11" ht="18.75" x14ac:dyDescent="0.3">
      <c r="A34" s="65"/>
      <c r="B34" s="65"/>
      <c r="C34" s="72"/>
      <c r="E34" s="298" t="s">
        <v>308</v>
      </c>
    </row>
    <row r="35" spans="1:11" x14ac:dyDescent="0.25">
      <c r="A35" s="65"/>
      <c r="B35" s="65"/>
      <c r="C35" s="72"/>
    </row>
    <row r="36" spans="1:11" x14ac:dyDescent="0.25">
      <c r="A36" s="65"/>
      <c r="B36" s="65"/>
      <c r="C36" s="72"/>
    </row>
    <row r="37" spans="1:11" x14ac:dyDescent="0.25">
      <c r="A37" s="65"/>
      <c r="B37" s="65"/>
      <c r="C37" s="73"/>
    </row>
    <row r="38" spans="1:11" x14ac:dyDescent="0.25">
      <c r="A38" s="65"/>
      <c r="B38" s="65"/>
      <c r="C38" s="65"/>
    </row>
    <row r="39" spans="1:11" x14ac:dyDescent="0.25">
      <c r="B39" s="64"/>
      <c r="C39" s="64">
        <f>SUM(C9:C38)</f>
        <v>0</v>
      </c>
      <c r="D39" s="61" t="s">
        <v>48</v>
      </c>
    </row>
    <row r="40" spans="1:11" x14ac:dyDescent="0.25">
      <c r="A40" s="64">
        <f>SUM(A9:A39)</f>
        <v>0</v>
      </c>
      <c r="B40" s="61" t="s">
        <v>49</v>
      </c>
    </row>
    <row r="41" spans="1:11" x14ac:dyDescent="0.25">
      <c r="B41" s="180" t="e">
        <f>C39/A40</f>
        <v>#DIV/0!</v>
      </c>
      <c r="C41" s="61" t="s">
        <v>50</v>
      </c>
    </row>
    <row r="42" spans="1:11" x14ac:dyDescent="0.25">
      <c r="D42" s="65">
        <v>3</v>
      </c>
      <c r="E42" s="61" t="s">
        <v>51</v>
      </c>
    </row>
    <row r="43" spans="1:11" x14ac:dyDescent="0.25">
      <c r="D43" s="67">
        <v>0.83</v>
      </c>
      <c r="E43" s="61" t="s">
        <v>52</v>
      </c>
    </row>
    <row r="45" spans="1:11" ht="36" customHeight="1" x14ac:dyDescent="0.25">
      <c r="A45" s="311" t="s">
        <v>149</v>
      </c>
      <c r="B45" s="311"/>
      <c r="C45" s="311"/>
      <c r="D45" s="311"/>
      <c r="E45" s="311"/>
      <c r="F45" s="311"/>
      <c r="G45" s="311"/>
      <c r="H45" s="311"/>
      <c r="I45" s="311"/>
      <c r="J45" s="311"/>
    </row>
    <row r="46" spans="1:11" ht="21" x14ac:dyDescent="0.35">
      <c r="A46" s="74"/>
      <c r="B46" s="75"/>
      <c r="C46" s="75"/>
      <c r="D46" s="76"/>
      <c r="E46" s="76"/>
      <c r="F46" s="76"/>
      <c r="G46" s="76"/>
      <c r="H46" s="76"/>
      <c r="I46" s="76"/>
      <c r="J46" s="76"/>
      <c r="K46" s="76"/>
    </row>
    <row r="47" spans="1:11" x14ac:dyDescent="0.25">
      <c r="A47" s="75"/>
      <c r="B47" s="28"/>
      <c r="C47" s="75"/>
      <c r="D47" s="76"/>
      <c r="E47" s="76"/>
      <c r="F47" s="76"/>
      <c r="G47" s="76"/>
      <c r="H47" s="76"/>
      <c r="I47" s="76"/>
      <c r="J47" s="76"/>
      <c r="K47" s="76"/>
    </row>
    <row r="48" spans="1:11" x14ac:dyDescent="0.25">
      <c r="A48" s="75"/>
      <c r="B48" s="28"/>
      <c r="C48" s="75"/>
      <c r="D48" s="76"/>
      <c r="E48" s="76"/>
      <c r="F48" s="76"/>
      <c r="G48" s="76"/>
      <c r="H48" s="76"/>
      <c r="I48" s="76"/>
      <c r="J48" s="76"/>
      <c r="K48" s="76"/>
    </row>
    <row r="49" spans="1:11" x14ac:dyDescent="0.25">
      <c r="A49" s="75"/>
      <c r="B49" s="25"/>
      <c r="C49" s="75"/>
      <c r="D49" s="75"/>
      <c r="E49" s="76"/>
      <c r="F49" s="76"/>
      <c r="G49" s="76"/>
      <c r="H49" s="76"/>
      <c r="I49" s="76"/>
      <c r="J49" s="76"/>
      <c r="K49" s="76"/>
    </row>
    <row r="50" spans="1:11" x14ac:dyDescent="0.25">
      <c r="A50" s="78"/>
      <c r="B50" s="79"/>
      <c r="C50" s="78"/>
      <c r="D50" s="80"/>
      <c r="E50" s="80"/>
      <c r="F50" s="76"/>
      <c r="G50" s="76"/>
      <c r="H50" s="76"/>
      <c r="I50" s="76"/>
      <c r="J50" s="76"/>
      <c r="K50" s="76"/>
    </row>
    <row r="51" spans="1:11" x14ac:dyDescent="0.25">
      <c r="A51" s="78"/>
      <c r="B51" s="78"/>
      <c r="C51" s="78"/>
      <c r="D51" s="80"/>
      <c r="E51" s="80"/>
      <c r="F51" s="75"/>
      <c r="G51" s="75"/>
      <c r="H51" s="75"/>
      <c r="I51" s="75"/>
      <c r="J51" s="75"/>
      <c r="K51" s="76"/>
    </row>
    <row r="52" spans="1:11" ht="26.25" x14ac:dyDescent="0.25">
      <c r="A52" s="81"/>
      <c r="B52" s="82"/>
      <c r="C52" s="82"/>
      <c r="D52" s="83"/>
      <c r="E52" s="83"/>
      <c r="F52" s="76"/>
      <c r="G52" s="76"/>
      <c r="H52" s="76"/>
      <c r="I52" s="76"/>
      <c r="J52" s="76"/>
      <c r="K52" s="76"/>
    </row>
    <row r="53" spans="1:11" x14ac:dyDescent="0.25">
      <c r="A53" s="78"/>
      <c r="B53" s="84"/>
      <c r="C53" s="84"/>
      <c r="D53" s="83"/>
      <c r="E53" s="83"/>
      <c r="F53" s="76"/>
      <c r="G53" s="76"/>
      <c r="H53" s="76"/>
      <c r="I53" s="76"/>
      <c r="J53" s="76"/>
      <c r="K53" s="76"/>
    </row>
    <row r="54" spans="1:11" x14ac:dyDescent="0.25">
      <c r="A54" s="79"/>
      <c r="B54" s="84"/>
      <c r="C54" s="85"/>
      <c r="D54" s="83"/>
      <c r="E54" s="86"/>
      <c r="F54" s="75"/>
      <c r="G54" s="76"/>
      <c r="H54" s="76"/>
      <c r="I54" s="76"/>
      <c r="J54" s="76"/>
      <c r="K54" s="76"/>
    </row>
    <row r="55" spans="1:11" x14ac:dyDescent="0.25">
      <c r="A55" s="79"/>
      <c r="B55" s="84"/>
      <c r="C55" s="85"/>
      <c r="D55" s="83"/>
      <c r="E55" s="86"/>
      <c r="F55" s="75"/>
      <c r="G55" s="76"/>
      <c r="H55" s="76"/>
      <c r="I55" s="76"/>
      <c r="J55" s="76"/>
      <c r="K55" s="76"/>
    </row>
    <row r="56" spans="1:11" x14ac:dyDescent="0.25">
      <c r="A56" s="79"/>
      <c r="B56" s="84"/>
      <c r="C56" s="85"/>
      <c r="D56" s="83"/>
      <c r="E56" s="86"/>
      <c r="F56" s="75"/>
      <c r="G56" s="76"/>
      <c r="H56" s="76"/>
      <c r="I56" s="76"/>
      <c r="J56" s="76"/>
      <c r="K56" s="76"/>
    </row>
    <row r="57" spans="1:11" x14ac:dyDescent="0.25">
      <c r="A57" s="79"/>
      <c r="B57" s="84"/>
      <c r="C57" s="85"/>
      <c r="D57" s="83"/>
      <c r="E57" s="86"/>
      <c r="F57" s="75"/>
      <c r="G57" s="76"/>
      <c r="H57" s="76"/>
      <c r="I57" s="76"/>
      <c r="J57" s="76"/>
      <c r="K57" s="76"/>
    </row>
    <row r="58" spans="1:11" x14ac:dyDescent="0.25">
      <c r="A58" s="79"/>
      <c r="B58" s="84"/>
      <c r="C58" s="85"/>
      <c r="D58" s="83"/>
      <c r="E58" s="86"/>
      <c r="F58" s="75"/>
      <c r="G58" s="76"/>
      <c r="H58" s="76"/>
      <c r="I58" s="76"/>
      <c r="J58" s="76"/>
      <c r="K58" s="76"/>
    </row>
    <row r="59" spans="1:11" x14ac:dyDescent="0.25">
      <c r="A59" s="79"/>
      <c r="B59" s="84"/>
      <c r="C59" s="85"/>
      <c r="D59" s="83"/>
      <c r="E59" s="86"/>
      <c r="F59" s="75"/>
      <c r="G59" s="76"/>
      <c r="H59" s="76"/>
      <c r="I59" s="76"/>
      <c r="J59" s="76"/>
      <c r="K59" s="76"/>
    </row>
    <row r="60" spans="1:11" x14ac:dyDescent="0.25">
      <c r="A60" s="79"/>
      <c r="B60" s="84"/>
      <c r="C60" s="85"/>
      <c r="D60" s="83"/>
      <c r="E60" s="86"/>
      <c r="F60" s="75"/>
      <c r="G60" s="76"/>
      <c r="H60" s="76"/>
      <c r="I60" s="76"/>
      <c r="J60" s="76"/>
      <c r="K60" s="76"/>
    </row>
    <row r="61" spans="1:11" x14ac:dyDescent="0.25">
      <c r="A61" s="79"/>
      <c r="B61" s="84"/>
      <c r="C61" s="85"/>
      <c r="D61" s="83"/>
      <c r="E61" s="86"/>
      <c r="F61" s="75"/>
      <c r="G61" s="76"/>
      <c r="H61" s="76"/>
      <c r="I61" s="76"/>
      <c r="J61" s="76"/>
      <c r="K61" s="76"/>
    </row>
    <row r="62" spans="1:11" x14ac:dyDescent="0.25">
      <c r="A62" s="79"/>
      <c r="B62" s="84"/>
      <c r="C62" s="85"/>
      <c r="D62" s="83"/>
      <c r="E62" s="86"/>
      <c r="F62" s="75"/>
      <c r="G62" s="76"/>
      <c r="H62" s="76"/>
      <c r="I62" s="76"/>
      <c r="J62" s="76"/>
      <c r="K62" s="76"/>
    </row>
    <row r="63" spans="1:11" x14ac:dyDescent="0.25">
      <c r="A63" s="79"/>
      <c r="B63" s="84"/>
      <c r="C63" s="85"/>
      <c r="D63" s="83"/>
      <c r="E63" s="86"/>
      <c r="F63" s="75"/>
      <c r="G63" s="76"/>
      <c r="H63" s="76"/>
      <c r="I63" s="76"/>
      <c r="J63" s="76"/>
      <c r="K63" s="76"/>
    </row>
    <row r="64" spans="1:11" x14ac:dyDescent="0.25">
      <c r="A64" s="79"/>
      <c r="B64" s="84"/>
      <c r="C64" s="85"/>
      <c r="D64" s="83"/>
      <c r="E64" s="86"/>
      <c r="F64" s="75"/>
      <c r="G64" s="76"/>
      <c r="H64" s="76"/>
      <c r="I64" s="76"/>
      <c r="J64" s="76"/>
      <c r="K64" s="76"/>
    </row>
    <row r="65" spans="1:11" x14ac:dyDescent="0.25">
      <c r="A65" s="79"/>
      <c r="B65" s="84"/>
      <c r="C65" s="85"/>
      <c r="D65" s="83"/>
      <c r="E65" s="86"/>
      <c r="F65" s="76"/>
      <c r="G65" s="76"/>
      <c r="H65" s="76"/>
      <c r="I65" s="76"/>
      <c r="J65" s="76"/>
      <c r="K65" s="76"/>
    </row>
    <row r="66" spans="1:11" x14ac:dyDescent="0.25">
      <c r="A66" s="79"/>
      <c r="B66" s="84"/>
      <c r="C66" s="85"/>
      <c r="D66" s="83"/>
      <c r="E66" s="86"/>
      <c r="F66" s="76"/>
      <c r="G66" s="76"/>
      <c r="H66" s="76"/>
      <c r="I66" s="76"/>
      <c r="J66" s="76"/>
      <c r="K66" s="76"/>
    </row>
    <row r="67" spans="1:11" x14ac:dyDescent="0.25">
      <c r="A67" s="79"/>
      <c r="B67" s="84"/>
      <c r="C67" s="85"/>
      <c r="D67" s="83"/>
      <c r="E67" s="83"/>
      <c r="F67" s="76"/>
      <c r="G67" s="76"/>
      <c r="H67" s="76"/>
      <c r="I67" s="76"/>
      <c r="J67" s="76"/>
      <c r="K67" s="76"/>
    </row>
    <row r="68" spans="1:11" x14ac:dyDescent="0.25">
      <c r="A68" s="79"/>
      <c r="B68" s="84"/>
      <c r="C68" s="85"/>
      <c r="D68" s="83"/>
      <c r="E68" s="86"/>
      <c r="F68" s="76"/>
      <c r="G68" s="76"/>
      <c r="H68" s="76"/>
      <c r="I68" s="76"/>
      <c r="J68" s="76"/>
      <c r="K68" s="76"/>
    </row>
    <row r="69" spans="1:11" x14ac:dyDescent="0.25">
      <c r="A69" s="79"/>
      <c r="B69" s="84"/>
      <c r="C69" s="85"/>
      <c r="D69" s="83"/>
      <c r="E69" s="86"/>
      <c r="F69" s="76"/>
      <c r="G69" s="76"/>
      <c r="H69" s="76"/>
      <c r="I69" s="76"/>
      <c r="J69" s="76"/>
      <c r="K69" s="76"/>
    </row>
    <row r="70" spans="1:11" x14ac:dyDescent="0.25">
      <c r="A70" s="79"/>
      <c r="B70" s="84"/>
      <c r="C70" s="85"/>
      <c r="D70" s="83"/>
      <c r="E70" s="83"/>
      <c r="F70" s="76"/>
      <c r="G70" s="76"/>
      <c r="H70" s="76"/>
      <c r="I70" s="76"/>
      <c r="J70" s="76"/>
      <c r="K70" s="76"/>
    </row>
    <row r="71" spans="1:11" x14ac:dyDescent="0.25">
      <c r="A71" s="79"/>
      <c r="B71" s="84"/>
      <c r="C71" s="85"/>
      <c r="D71" s="83"/>
      <c r="E71" s="83"/>
      <c r="F71" s="76"/>
      <c r="G71" s="76"/>
      <c r="H71" s="76"/>
      <c r="I71" s="76"/>
      <c r="J71" s="76"/>
      <c r="K71" s="76"/>
    </row>
    <row r="72" spans="1:11" ht="15.75" x14ac:dyDescent="0.25">
      <c r="A72" s="79"/>
      <c r="B72" s="84"/>
      <c r="C72" s="85"/>
      <c r="D72" s="83"/>
      <c r="E72" s="87"/>
      <c r="F72" s="76"/>
      <c r="G72" s="76"/>
      <c r="H72" s="76"/>
      <c r="I72" s="76"/>
      <c r="J72" s="76"/>
      <c r="K72" s="76"/>
    </row>
    <row r="73" spans="1:11" ht="15.75" x14ac:dyDescent="0.25">
      <c r="A73" s="79"/>
      <c r="B73" s="84"/>
      <c r="C73" s="85"/>
      <c r="D73" s="83"/>
      <c r="E73" s="87"/>
      <c r="F73" s="76"/>
      <c r="G73" s="76"/>
      <c r="H73" s="76"/>
      <c r="I73" s="76"/>
      <c r="J73" s="76"/>
      <c r="K73" s="76"/>
    </row>
    <row r="74" spans="1:11" ht="15.75" x14ac:dyDescent="0.25">
      <c r="A74" s="79"/>
      <c r="B74" s="84"/>
      <c r="C74" s="85"/>
      <c r="D74" s="83"/>
      <c r="E74" s="87"/>
      <c r="F74" s="76"/>
      <c r="G74" s="76"/>
      <c r="H74" s="76"/>
      <c r="I74" s="76"/>
      <c r="J74" s="76"/>
      <c r="K74" s="76"/>
    </row>
    <row r="75" spans="1:11" ht="15.75" x14ac:dyDescent="0.25">
      <c r="A75" s="79"/>
      <c r="B75" s="84"/>
      <c r="C75" s="85"/>
      <c r="D75" s="83"/>
      <c r="E75" s="87"/>
      <c r="F75" s="76"/>
      <c r="G75" s="76"/>
      <c r="H75" s="76"/>
      <c r="I75" s="76"/>
      <c r="J75" s="76"/>
      <c r="K75" s="76"/>
    </row>
    <row r="76" spans="1:11" ht="15.75" x14ac:dyDescent="0.25">
      <c r="A76" s="79"/>
      <c r="B76" s="84"/>
      <c r="C76" s="85"/>
      <c r="D76" s="83"/>
      <c r="E76" s="87"/>
      <c r="F76" s="76"/>
      <c r="G76" s="76"/>
      <c r="H76" s="76"/>
      <c r="I76" s="76"/>
      <c r="J76" s="76"/>
      <c r="K76" s="76"/>
    </row>
    <row r="77" spans="1:11" x14ac:dyDescent="0.25">
      <c r="A77" s="79"/>
      <c r="B77" s="84"/>
      <c r="C77" s="85"/>
      <c r="D77" s="83"/>
      <c r="E77" s="83"/>
      <c r="F77" s="76"/>
      <c r="G77" s="76"/>
      <c r="H77" s="76"/>
      <c r="I77" s="76"/>
      <c r="J77" s="76"/>
      <c r="K77" s="76"/>
    </row>
    <row r="78" spans="1:11" x14ac:dyDescent="0.25">
      <c r="A78" s="79"/>
      <c r="B78" s="84"/>
      <c r="C78" s="85"/>
      <c r="D78" s="83"/>
      <c r="E78" s="83"/>
      <c r="F78" s="76"/>
      <c r="G78" s="76"/>
      <c r="H78" s="76"/>
      <c r="I78" s="76"/>
      <c r="J78" s="76"/>
      <c r="K78" s="76"/>
    </row>
    <row r="79" spans="1:11" x14ac:dyDescent="0.25">
      <c r="A79" s="79"/>
      <c r="B79" s="84"/>
      <c r="C79" s="85"/>
      <c r="D79" s="83"/>
      <c r="E79" s="83"/>
      <c r="F79" s="76"/>
      <c r="G79" s="76"/>
      <c r="H79" s="76"/>
      <c r="I79" s="76"/>
      <c r="J79" s="76"/>
      <c r="K79" s="76"/>
    </row>
    <row r="80" spans="1:11" x14ac:dyDescent="0.25">
      <c r="A80" s="79"/>
      <c r="B80" s="84"/>
      <c r="C80" s="85"/>
      <c r="D80" s="83"/>
      <c r="E80" s="83"/>
      <c r="F80" s="76"/>
      <c r="G80" s="76"/>
      <c r="H80" s="76"/>
      <c r="I80" s="76"/>
      <c r="J80" s="76"/>
      <c r="K80" s="76"/>
    </row>
    <row r="81" spans="1:11" x14ac:dyDescent="0.25">
      <c r="A81" s="79"/>
      <c r="B81" s="84"/>
      <c r="C81" s="85"/>
      <c r="D81" s="83"/>
      <c r="E81" s="83"/>
      <c r="F81" s="76"/>
      <c r="G81" s="76"/>
      <c r="H81" s="76"/>
      <c r="I81" s="76"/>
      <c r="J81" s="76"/>
      <c r="K81" s="76"/>
    </row>
    <row r="82" spans="1:11" x14ac:dyDescent="0.25">
      <c r="A82" s="79"/>
      <c r="B82" s="84"/>
      <c r="C82" s="84"/>
      <c r="D82" s="83"/>
      <c r="E82" s="83"/>
      <c r="F82" s="76"/>
      <c r="G82" s="76"/>
      <c r="H82" s="76"/>
      <c r="I82" s="76"/>
      <c r="J82" s="76"/>
      <c r="K82" s="76"/>
    </row>
    <row r="83" spans="1:11" x14ac:dyDescent="0.25">
      <c r="A83" s="79"/>
      <c r="B83" s="84"/>
      <c r="C83" s="84"/>
      <c r="D83" s="83"/>
      <c r="E83" s="83"/>
      <c r="F83" s="76"/>
      <c r="G83" s="76"/>
      <c r="H83" s="76"/>
      <c r="I83" s="76"/>
      <c r="J83" s="76"/>
      <c r="K83" s="76"/>
    </row>
    <row r="84" spans="1:11" x14ac:dyDescent="0.25">
      <c r="A84" s="78"/>
      <c r="B84" s="86"/>
      <c r="C84" s="86"/>
      <c r="D84" s="86"/>
      <c r="E84" s="83"/>
      <c r="F84" s="76"/>
      <c r="G84" s="76"/>
      <c r="H84" s="76"/>
      <c r="I84" s="76"/>
      <c r="J84" s="76"/>
      <c r="K84" s="76"/>
    </row>
    <row r="85" spans="1:11" x14ac:dyDescent="0.25">
      <c r="A85" s="78"/>
      <c r="B85" s="86"/>
      <c r="C85" s="86"/>
      <c r="D85" s="83"/>
      <c r="E85" s="83"/>
      <c r="F85" s="76"/>
      <c r="G85" s="76"/>
      <c r="H85" s="76"/>
      <c r="I85" s="76"/>
      <c r="J85" s="76"/>
      <c r="K85" s="76"/>
    </row>
    <row r="86" spans="1:11" x14ac:dyDescent="0.25">
      <c r="A86" s="78"/>
      <c r="B86" s="86"/>
      <c r="C86" s="86"/>
      <c r="D86" s="83"/>
      <c r="E86" s="83"/>
      <c r="F86" s="76"/>
      <c r="G86" s="76"/>
      <c r="H86" s="76"/>
      <c r="I86" s="76"/>
      <c r="J86" s="76"/>
      <c r="K86" s="76"/>
    </row>
    <row r="87" spans="1:11" x14ac:dyDescent="0.25">
      <c r="A87" s="78"/>
      <c r="B87" s="86"/>
      <c r="C87" s="86"/>
      <c r="D87" s="84"/>
      <c r="E87" s="86"/>
      <c r="F87" s="76"/>
      <c r="G87" s="76"/>
      <c r="H87" s="76"/>
      <c r="I87" s="76"/>
      <c r="J87" s="76"/>
      <c r="K87" s="76"/>
    </row>
    <row r="88" spans="1:11" x14ac:dyDescent="0.25">
      <c r="A88" s="78"/>
      <c r="B88" s="86"/>
      <c r="C88" s="86"/>
      <c r="D88" s="88"/>
      <c r="E88" s="86"/>
      <c r="F88" s="76"/>
      <c r="G88" s="76"/>
      <c r="H88" s="76"/>
      <c r="I88" s="76"/>
      <c r="J88" s="76"/>
      <c r="K88" s="76"/>
    </row>
    <row r="89" spans="1:11" x14ac:dyDescent="0.25">
      <c r="A89" s="78"/>
      <c r="B89" s="86"/>
      <c r="C89" s="86"/>
      <c r="D89" s="83"/>
      <c r="E89" s="83"/>
      <c r="F89" s="76"/>
      <c r="G89" s="76"/>
      <c r="H89" s="76"/>
      <c r="I89" s="76"/>
      <c r="J89" s="76"/>
      <c r="K89" s="76"/>
    </row>
    <row r="90" spans="1:11" x14ac:dyDescent="0.25">
      <c r="A90" s="78"/>
      <c r="B90" s="86"/>
      <c r="C90" s="86"/>
      <c r="D90" s="83"/>
      <c r="E90" s="83"/>
      <c r="F90" s="76"/>
      <c r="G90" s="76"/>
      <c r="H90" s="76"/>
      <c r="I90" s="76"/>
      <c r="J90" s="76"/>
      <c r="K90" s="76"/>
    </row>
    <row r="91" spans="1:11" x14ac:dyDescent="0.25">
      <c r="A91" s="78"/>
      <c r="B91" s="86"/>
      <c r="C91" s="86"/>
      <c r="D91" s="83"/>
      <c r="E91" s="83"/>
      <c r="F91" s="76"/>
      <c r="G91" s="76"/>
      <c r="H91" s="76"/>
      <c r="I91" s="76"/>
      <c r="J91" s="76"/>
      <c r="K91" s="76"/>
    </row>
    <row r="92" spans="1:11" x14ac:dyDescent="0.25">
      <c r="A92" s="78"/>
      <c r="B92" s="86"/>
      <c r="C92" s="86"/>
      <c r="D92" s="83"/>
      <c r="E92" s="83"/>
      <c r="F92" s="76"/>
      <c r="G92" s="76"/>
      <c r="H92" s="76"/>
      <c r="I92" s="76"/>
      <c r="J92" s="76"/>
      <c r="K92" s="76"/>
    </row>
    <row r="93" spans="1:11" x14ac:dyDescent="0.25">
      <c r="A93" s="78"/>
      <c r="B93" s="86"/>
      <c r="C93" s="86"/>
      <c r="D93" s="83"/>
      <c r="E93" s="83"/>
      <c r="F93" s="76"/>
      <c r="G93" s="76"/>
      <c r="H93" s="76"/>
      <c r="I93" s="76"/>
      <c r="J93" s="76"/>
      <c r="K93" s="76"/>
    </row>
    <row r="94" spans="1:11" x14ac:dyDescent="0.25">
      <c r="A94" s="78"/>
      <c r="B94" s="86"/>
      <c r="C94" s="86"/>
      <c r="D94" s="83"/>
      <c r="E94" s="83"/>
      <c r="F94" s="76"/>
      <c r="G94" s="76"/>
      <c r="H94" s="76"/>
      <c r="I94" s="76"/>
      <c r="J94" s="76"/>
      <c r="K94" s="76"/>
    </row>
    <row r="95" spans="1:11" x14ac:dyDescent="0.25">
      <c r="A95" s="78"/>
      <c r="B95" s="86"/>
      <c r="C95" s="86"/>
      <c r="D95" s="83"/>
      <c r="E95" s="83"/>
      <c r="F95" s="76"/>
      <c r="G95" s="76"/>
      <c r="H95" s="76"/>
      <c r="I95" s="76"/>
      <c r="J95" s="76"/>
      <c r="K95" s="76"/>
    </row>
    <row r="96" spans="1:11" x14ac:dyDescent="0.25">
      <c r="A96" s="78"/>
      <c r="B96" s="86"/>
      <c r="C96" s="86"/>
      <c r="D96" s="83"/>
      <c r="E96" s="83"/>
      <c r="F96" s="76"/>
      <c r="G96" s="76"/>
      <c r="H96" s="76"/>
      <c r="I96" s="76"/>
      <c r="J96" s="76"/>
      <c r="K96" s="76"/>
    </row>
    <row r="97" spans="1:11" x14ac:dyDescent="0.25">
      <c r="A97" s="78"/>
      <c r="B97" s="86"/>
      <c r="C97" s="86"/>
      <c r="D97" s="83"/>
      <c r="E97" s="83"/>
      <c r="F97" s="76"/>
      <c r="G97" s="76"/>
      <c r="H97" s="76"/>
      <c r="I97" s="76"/>
      <c r="J97" s="76"/>
      <c r="K97" s="76"/>
    </row>
    <row r="98" spans="1:11" x14ac:dyDescent="0.25">
      <c r="A98" s="78"/>
      <c r="B98" s="86"/>
      <c r="C98" s="86"/>
      <c r="D98" s="83"/>
      <c r="E98" s="83"/>
      <c r="F98" s="76"/>
      <c r="G98" s="76"/>
      <c r="H98" s="76"/>
      <c r="I98" s="76"/>
      <c r="J98" s="76"/>
      <c r="K98" s="76"/>
    </row>
    <row r="99" spans="1:11" x14ac:dyDescent="0.25">
      <c r="A99" s="78"/>
      <c r="B99" s="86"/>
      <c r="C99" s="86"/>
      <c r="D99" s="83"/>
      <c r="E99" s="83"/>
      <c r="F99" s="76"/>
      <c r="G99" s="76"/>
      <c r="H99" s="76"/>
      <c r="I99" s="76"/>
      <c r="J99" s="76"/>
      <c r="K99" s="76"/>
    </row>
    <row r="100" spans="1:11" x14ac:dyDescent="0.25">
      <c r="A100" s="78"/>
      <c r="B100" s="86"/>
      <c r="C100" s="86"/>
      <c r="D100" s="83"/>
      <c r="E100" s="83"/>
      <c r="F100" s="76"/>
      <c r="G100" s="76"/>
      <c r="H100" s="76"/>
      <c r="I100" s="76"/>
      <c r="J100" s="76"/>
      <c r="K100" s="76"/>
    </row>
    <row r="101" spans="1:11" x14ac:dyDescent="0.25">
      <c r="A101" s="78"/>
      <c r="B101" s="86"/>
      <c r="C101" s="86"/>
      <c r="D101" s="83"/>
      <c r="E101" s="83"/>
      <c r="F101" s="76"/>
      <c r="G101" s="76"/>
      <c r="H101" s="76"/>
      <c r="I101" s="76"/>
      <c r="J101" s="76"/>
      <c r="K101" s="76"/>
    </row>
    <row r="102" spans="1:11" x14ac:dyDescent="0.25">
      <c r="A102" s="78"/>
      <c r="B102" s="86"/>
      <c r="C102" s="86"/>
      <c r="D102" s="83"/>
      <c r="E102" s="83"/>
      <c r="F102" s="76"/>
      <c r="G102" s="76"/>
      <c r="H102" s="76"/>
      <c r="I102" s="76"/>
      <c r="J102" s="76"/>
      <c r="K102" s="76"/>
    </row>
    <row r="103" spans="1:11" x14ac:dyDescent="0.25">
      <c r="A103" s="78"/>
      <c r="B103" s="86"/>
      <c r="C103" s="86"/>
      <c r="D103" s="83"/>
      <c r="E103" s="83"/>
      <c r="F103" s="76"/>
      <c r="G103" s="76"/>
      <c r="H103" s="76"/>
      <c r="I103" s="76"/>
      <c r="J103" s="76"/>
      <c r="K103" s="76"/>
    </row>
    <row r="104" spans="1:11" x14ac:dyDescent="0.25">
      <c r="A104" s="78"/>
      <c r="B104" s="86"/>
      <c r="C104" s="86"/>
      <c r="D104" s="83"/>
      <c r="E104" s="83"/>
      <c r="F104" s="76"/>
      <c r="G104" s="76"/>
      <c r="H104" s="76"/>
      <c r="I104" s="76"/>
      <c r="J104" s="76"/>
      <c r="K104" s="76"/>
    </row>
    <row r="105" spans="1:11" x14ac:dyDescent="0.25">
      <c r="A105" s="78"/>
      <c r="B105" s="86"/>
      <c r="C105" s="86"/>
      <c r="D105" s="83"/>
      <c r="E105" s="83"/>
      <c r="F105" s="76"/>
      <c r="G105" s="76"/>
      <c r="H105" s="76"/>
      <c r="I105" s="76"/>
      <c r="J105" s="76"/>
      <c r="K105" s="76"/>
    </row>
    <row r="106" spans="1:11" x14ac:dyDescent="0.25">
      <c r="A106" s="78"/>
      <c r="B106" s="86"/>
      <c r="C106" s="86"/>
      <c r="D106" s="83"/>
      <c r="E106" s="83"/>
      <c r="F106" s="76"/>
      <c r="G106" s="76"/>
      <c r="H106" s="76"/>
      <c r="I106" s="76"/>
      <c r="J106" s="76"/>
      <c r="K106" s="76"/>
    </row>
    <row r="107" spans="1:11" x14ac:dyDescent="0.25">
      <c r="A107" s="78"/>
      <c r="B107" s="86"/>
      <c r="C107" s="86"/>
      <c r="D107" s="83"/>
      <c r="E107" s="83"/>
      <c r="F107" s="76"/>
      <c r="G107" s="76"/>
      <c r="H107" s="76"/>
      <c r="I107" s="76"/>
      <c r="J107" s="76"/>
      <c r="K107" s="76"/>
    </row>
    <row r="108" spans="1:11" x14ac:dyDescent="0.25">
      <c r="A108" s="78"/>
      <c r="B108" s="86"/>
      <c r="C108" s="86"/>
      <c r="D108" s="83"/>
      <c r="E108" s="83"/>
      <c r="F108" s="76"/>
      <c r="G108" s="76"/>
      <c r="H108" s="76"/>
      <c r="I108" s="76"/>
      <c r="J108" s="76"/>
      <c r="K108" s="76"/>
    </row>
    <row r="109" spans="1:11" x14ac:dyDescent="0.25">
      <c r="A109" s="78"/>
      <c r="B109" s="86"/>
      <c r="C109" s="86"/>
      <c r="D109" s="83"/>
      <c r="E109" s="83"/>
      <c r="F109" s="76"/>
      <c r="G109" s="76"/>
      <c r="H109" s="76"/>
      <c r="I109" s="76"/>
      <c r="J109" s="76"/>
      <c r="K109" s="76"/>
    </row>
    <row r="110" spans="1:11" x14ac:dyDescent="0.25">
      <c r="A110" s="78"/>
      <c r="B110" s="86"/>
      <c r="C110" s="86"/>
      <c r="D110" s="83"/>
      <c r="E110" s="83"/>
      <c r="F110" s="76"/>
      <c r="G110" s="76"/>
      <c r="H110" s="76"/>
      <c r="I110" s="76"/>
      <c r="J110" s="76"/>
      <c r="K110" s="76"/>
    </row>
    <row r="111" spans="1:11" x14ac:dyDescent="0.25">
      <c r="A111" s="78"/>
      <c r="B111" s="86"/>
      <c r="C111" s="86"/>
      <c r="D111" s="83"/>
      <c r="E111" s="83"/>
      <c r="F111" s="76"/>
      <c r="G111" s="76"/>
      <c r="H111" s="76"/>
      <c r="I111" s="76"/>
      <c r="J111" s="76"/>
      <c r="K111" s="76"/>
    </row>
    <row r="112" spans="1:11" x14ac:dyDescent="0.25">
      <c r="A112" s="78"/>
      <c r="B112" s="86"/>
      <c r="C112" s="86"/>
      <c r="D112" s="83"/>
      <c r="E112" s="83"/>
      <c r="F112" s="76"/>
      <c r="G112" s="76"/>
      <c r="H112" s="76"/>
      <c r="I112" s="76"/>
      <c r="J112" s="76"/>
      <c r="K112" s="76"/>
    </row>
    <row r="113" spans="1:11" x14ac:dyDescent="0.25">
      <c r="A113" s="78"/>
      <c r="B113" s="86"/>
      <c r="C113" s="86"/>
      <c r="D113" s="83"/>
      <c r="E113" s="83"/>
      <c r="F113" s="76"/>
      <c r="G113" s="76"/>
      <c r="H113" s="76"/>
      <c r="I113" s="76"/>
      <c r="J113" s="76"/>
      <c r="K113" s="76"/>
    </row>
    <row r="114" spans="1:11" x14ac:dyDescent="0.25">
      <c r="A114" s="78"/>
      <c r="B114" s="86"/>
      <c r="C114" s="86"/>
      <c r="D114" s="83"/>
      <c r="E114" s="83"/>
      <c r="F114" s="76"/>
      <c r="G114" s="76"/>
      <c r="H114" s="76"/>
      <c r="I114" s="76"/>
      <c r="J114" s="76"/>
      <c r="K114" s="76"/>
    </row>
    <row r="115" spans="1:11" x14ac:dyDescent="0.25">
      <c r="A115" s="78"/>
      <c r="B115" s="86"/>
      <c r="C115" s="86"/>
      <c r="D115" s="83"/>
      <c r="E115" s="83"/>
      <c r="F115" s="76"/>
      <c r="G115" s="76"/>
      <c r="H115" s="76"/>
      <c r="I115" s="76"/>
      <c r="J115" s="76"/>
      <c r="K115" s="76"/>
    </row>
    <row r="116" spans="1:11" x14ac:dyDescent="0.25">
      <c r="A116" s="78"/>
      <c r="B116" s="86"/>
      <c r="C116" s="86"/>
      <c r="D116" s="83"/>
      <c r="E116" s="83"/>
      <c r="F116" s="76"/>
      <c r="G116" s="76"/>
      <c r="H116" s="76"/>
      <c r="I116" s="76"/>
      <c r="J116" s="76"/>
      <c r="K116" s="76"/>
    </row>
    <row r="117" spans="1:11" x14ac:dyDescent="0.25">
      <c r="A117" s="78"/>
      <c r="B117" s="86"/>
      <c r="C117" s="86"/>
      <c r="D117" s="83"/>
      <c r="E117" s="83"/>
      <c r="F117" s="76"/>
      <c r="G117" s="76"/>
      <c r="H117" s="76"/>
      <c r="I117" s="76"/>
      <c r="J117" s="76"/>
      <c r="K117" s="76"/>
    </row>
    <row r="118" spans="1:11" x14ac:dyDescent="0.25">
      <c r="A118" s="78"/>
      <c r="B118" s="86"/>
      <c r="C118" s="86"/>
      <c r="D118" s="83"/>
      <c r="E118" s="83"/>
      <c r="F118" s="76"/>
      <c r="G118" s="76"/>
      <c r="H118" s="76"/>
      <c r="I118" s="76"/>
      <c r="J118" s="76"/>
      <c r="K118" s="76"/>
    </row>
    <row r="119" spans="1:11" x14ac:dyDescent="0.25">
      <c r="A119" s="78"/>
      <c r="B119" s="86"/>
      <c r="C119" s="86"/>
      <c r="D119" s="83"/>
      <c r="E119" s="83"/>
      <c r="F119" s="76"/>
      <c r="G119" s="76"/>
      <c r="H119" s="76"/>
      <c r="I119" s="76"/>
      <c r="J119" s="76"/>
      <c r="K119" s="76"/>
    </row>
    <row r="120" spans="1:11" x14ac:dyDescent="0.25">
      <c r="A120" s="78"/>
      <c r="B120" s="86"/>
      <c r="C120" s="86"/>
      <c r="D120" s="83"/>
      <c r="E120" s="83"/>
      <c r="F120" s="76"/>
      <c r="G120" s="76"/>
      <c r="H120" s="76"/>
      <c r="I120" s="76"/>
      <c r="J120" s="76"/>
      <c r="K120" s="76"/>
    </row>
    <row r="121" spans="1:11" x14ac:dyDescent="0.25">
      <c r="A121" s="78"/>
      <c r="B121" s="86"/>
      <c r="C121" s="86"/>
      <c r="D121" s="83"/>
      <c r="E121" s="83"/>
      <c r="F121" s="76"/>
      <c r="G121" s="76"/>
      <c r="H121" s="76"/>
      <c r="I121" s="76"/>
      <c r="J121" s="76"/>
      <c r="K121" s="76"/>
    </row>
    <row r="122" spans="1:11" x14ac:dyDescent="0.25">
      <c r="A122" s="78"/>
      <c r="B122" s="86"/>
      <c r="C122" s="86"/>
      <c r="D122" s="83"/>
      <c r="E122" s="83"/>
      <c r="F122" s="76"/>
      <c r="G122" s="76"/>
      <c r="H122" s="76"/>
      <c r="I122" s="76"/>
      <c r="J122" s="76"/>
      <c r="K122" s="76"/>
    </row>
    <row r="123" spans="1:11" x14ac:dyDescent="0.25">
      <c r="A123" s="78"/>
      <c r="B123" s="86"/>
      <c r="C123" s="86"/>
      <c r="D123" s="83"/>
      <c r="E123" s="83"/>
      <c r="F123" s="76"/>
      <c r="G123" s="76"/>
      <c r="H123" s="76"/>
      <c r="I123" s="76"/>
      <c r="J123" s="76"/>
      <c r="K123" s="76"/>
    </row>
    <row r="124" spans="1:11" x14ac:dyDescent="0.25">
      <c r="A124" s="78"/>
      <c r="B124" s="86"/>
      <c r="C124" s="86"/>
      <c r="D124" s="83"/>
      <c r="E124" s="83"/>
      <c r="F124" s="76"/>
      <c r="G124" s="76"/>
      <c r="H124" s="76"/>
      <c r="I124" s="76"/>
      <c r="J124" s="76"/>
      <c r="K124" s="76"/>
    </row>
    <row r="125" spans="1:11" x14ac:dyDescent="0.25">
      <c r="A125" s="78"/>
      <c r="B125" s="86"/>
      <c r="C125" s="86"/>
      <c r="D125" s="83"/>
      <c r="E125" s="83"/>
      <c r="F125" s="76"/>
      <c r="G125" s="76"/>
      <c r="H125" s="76"/>
      <c r="I125" s="76"/>
      <c r="J125" s="76"/>
      <c r="K125" s="76"/>
    </row>
    <row r="126" spans="1:11" x14ac:dyDescent="0.25">
      <c r="A126" s="78"/>
      <c r="B126" s="86"/>
      <c r="C126" s="86"/>
      <c r="D126" s="83"/>
      <c r="E126" s="83"/>
      <c r="F126" s="76"/>
      <c r="G126" s="76"/>
      <c r="H126" s="76"/>
      <c r="I126" s="76"/>
      <c r="J126" s="76"/>
      <c r="K126" s="76"/>
    </row>
    <row r="127" spans="1:11" x14ac:dyDescent="0.25">
      <c r="A127" s="78"/>
      <c r="B127" s="86"/>
      <c r="C127" s="86"/>
      <c r="D127" s="83"/>
      <c r="E127" s="83"/>
      <c r="F127" s="76"/>
      <c r="G127" s="76"/>
      <c r="H127" s="76"/>
      <c r="I127" s="76"/>
      <c r="J127" s="76"/>
      <c r="K127" s="76"/>
    </row>
    <row r="128" spans="1:11" x14ac:dyDescent="0.25">
      <c r="A128" s="78"/>
      <c r="B128" s="86"/>
      <c r="C128" s="86"/>
      <c r="D128" s="83"/>
      <c r="E128" s="83"/>
      <c r="F128" s="76"/>
      <c r="G128" s="76"/>
      <c r="H128" s="76"/>
      <c r="I128" s="76"/>
      <c r="J128" s="76"/>
      <c r="K128" s="76"/>
    </row>
    <row r="129" spans="1:11" x14ac:dyDescent="0.25">
      <c r="A129" s="78"/>
      <c r="B129" s="86"/>
      <c r="C129" s="86"/>
      <c r="D129" s="83"/>
      <c r="E129" s="83"/>
      <c r="F129" s="76"/>
      <c r="G129" s="76"/>
      <c r="H129" s="76"/>
      <c r="I129" s="76"/>
      <c r="J129" s="76"/>
      <c r="K129" s="76"/>
    </row>
    <row r="130" spans="1:11" x14ac:dyDescent="0.25">
      <c r="A130" s="78"/>
      <c r="B130" s="86"/>
      <c r="C130" s="86"/>
      <c r="D130" s="83"/>
      <c r="E130" s="83"/>
      <c r="F130" s="76"/>
      <c r="G130" s="76"/>
      <c r="H130" s="76"/>
      <c r="I130" s="76"/>
      <c r="J130" s="76"/>
      <c r="K130" s="76"/>
    </row>
    <row r="131" spans="1:11" x14ac:dyDescent="0.25">
      <c r="A131" s="78"/>
      <c r="B131" s="86"/>
      <c r="C131" s="86"/>
      <c r="D131" s="83"/>
      <c r="E131" s="83"/>
      <c r="F131" s="76"/>
      <c r="G131" s="76"/>
      <c r="H131" s="76"/>
      <c r="I131" s="76"/>
      <c r="J131" s="76"/>
      <c r="K131" s="76"/>
    </row>
    <row r="132" spans="1:11" x14ac:dyDescent="0.25">
      <c r="A132" s="78"/>
      <c r="B132" s="86"/>
      <c r="C132" s="86"/>
      <c r="D132" s="83"/>
      <c r="E132" s="83"/>
      <c r="F132" s="76"/>
      <c r="G132" s="76"/>
      <c r="H132" s="76"/>
      <c r="I132" s="76"/>
      <c r="J132" s="76"/>
      <c r="K132" s="76"/>
    </row>
    <row r="133" spans="1:11" x14ac:dyDescent="0.25">
      <c r="A133" s="78"/>
      <c r="B133" s="86"/>
      <c r="C133" s="86"/>
      <c r="D133" s="83"/>
      <c r="E133" s="83"/>
      <c r="F133" s="76"/>
      <c r="G133" s="76"/>
      <c r="H133" s="76"/>
      <c r="I133" s="76"/>
      <c r="J133" s="76"/>
      <c r="K133" s="76"/>
    </row>
    <row r="134" spans="1:11" x14ac:dyDescent="0.25">
      <c r="A134" s="78"/>
      <c r="B134" s="86"/>
      <c r="C134" s="86"/>
      <c r="D134" s="83"/>
      <c r="E134" s="83"/>
      <c r="F134" s="76"/>
      <c r="G134" s="76"/>
      <c r="H134" s="76"/>
      <c r="I134" s="76"/>
      <c r="J134" s="76"/>
      <c r="K134" s="76"/>
    </row>
    <row r="135" spans="1:11" x14ac:dyDescent="0.25">
      <c r="A135" s="78"/>
      <c r="B135" s="86"/>
      <c r="C135" s="86"/>
      <c r="D135" s="83"/>
      <c r="E135" s="83"/>
      <c r="F135" s="76"/>
      <c r="G135" s="76"/>
      <c r="H135" s="76"/>
      <c r="I135" s="76"/>
      <c r="J135" s="76"/>
      <c r="K135" s="76"/>
    </row>
    <row r="136" spans="1:11" x14ac:dyDescent="0.25">
      <c r="A136" s="78"/>
      <c r="B136" s="86"/>
      <c r="C136" s="86"/>
      <c r="D136" s="83"/>
      <c r="E136" s="83"/>
      <c r="F136" s="76"/>
      <c r="G136" s="76"/>
      <c r="H136" s="76"/>
      <c r="I136" s="76"/>
      <c r="J136" s="76"/>
      <c r="K136" s="76"/>
    </row>
    <row r="137" spans="1:11" x14ac:dyDescent="0.25">
      <c r="A137" s="78"/>
      <c r="B137" s="86"/>
      <c r="C137" s="86"/>
      <c r="D137" s="83"/>
      <c r="E137" s="83"/>
      <c r="F137" s="76"/>
      <c r="G137" s="76"/>
      <c r="H137" s="76"/>
      <c r="I137" s="76"/>
      <c r="J137" s="76"/>
      <c r="K137" s="76"/>
    </row>
    <row r="138" spans="1:11" x14ac:dyDescent="0.25">
      <c r="A138" s="78"/>
      <c r="B138" s="86"/>
      <c r="C138" s="86"/>
      <c r="D138" s="83"/>
      <c r="E138" s="83"/>
      <c r="F138" s="76"/>
      <c r="G138" s="76"/>
      <c r="H138" s="76"/>
      <c r="I138" s="76"/>
      <c r="J138" s="76"/>
      <c r="K138" s="76"/>
    </row>
    <row r="139" spans="1:11" x14ac:dyDescent="0.25">
      <c r="A139" s="78"/>
      <c r="B139" s="86"/>
      <c r="C139" s="86"/>
      <c r="D139" s="83"/>
      <c r="E139" s="83"/>
      <c r="F139" s="76"/>
      <c r="G139" s="76"/>
      <c r="H139" s="76"/>
      <c r="I139" s="76"/>
      <c r="J139" s="76"/>
      <c r="K139" s="76"/>
    </row>
    <row r="140" spans="1:11" x14ac:dyDescent="0.25">
      <c r="A140" s="78"/>
      <c r="B140" s="86"/>
      <c r="C140" s="86"/>
      <c r="D140" s="83"/>
      <c r="E140" s="83"/>
      <c r="F140" s="76"/>
      <c r="G140" s="76"/>
      <c r="H140" s="76"/>
      <c r="I140" s="76"/>
      <c r="J140" s="76"/>
      <c r="K140" s="76"/>
    </row>
    <row r="141" spans="1:11" x14ac:dyDescent="0.25">
      <c r="A141" s="78"/>
      <c r="B141" s="86"/>
      <c r="C141" s="86"/>
      <c r="D141" s="83"/>
      <c r="E141" s="83"/>
      <c r="F141" s="76"/>
      <c r="G141" s="76"/>
      <c r="H141" s="76"/>
      <c r="I141" s="76"/>
      <c r="J141" s="76"/>
      <c r="K141" s="76"/>
    </row>
    <row r="142" spans="1:11" x14ac:dyDescent="0.25">
      <c r="A142" s="78"/>
      <c r="B142" s="86"/>
      <c r="C142" s="86"/>
      <c r="D142" s="83"/>
      <c r="E142" s="83"/>
      <c r="F142" s="76"/>
      <c r="G142" s="76"/>
      <c r="H142" s="76"/>
      <c r="I142" s="76"/>
      <c r="J142" s="76"/>
      <c r="K142" s="76"/>
    </row>
    <row r="143" spans="1:11" x14ac:dyDescent="0.25">
      <c r="A143" s="78"/>
      <c r="B143" s="86"/>
      <c r="C143" s="86"/>
      <c r="D143" s="83"/>
      <c r="E143" s="83"/>
      <c r="F143" s="76"/>
      <c r="G143" s="76"/>
      <c r="H143" s="76"/>
      <c r="I143" s="76"/>
      <c r="J143" s="76"/>
      <c r="K143" s="76"/>
    </row>
    <row r="144" spans="1:11" x14ac:dyDescent="0.25">
      <c r="A144" s="78"/>
      <c r="B144" s="86"/>
      <c r="C144" s="86"/>
      <c r="D144" s="83"/>
      <c r="E144" s="83"/>
      <c r="F144" s="76"/>
      <c r="G144" s="76"/>
      <c r="H144" s="76"/>
      <c r="I144" s="76"/>
      <c r="J144" s="76"/>
      <c r="K144" s="76"/>
    </row>
    <row r="145" spans="1:11" x14ac:dyDescent="0.25">
      <c r="A145" s="78"/>
      <c r="B145" s="86"/>
      <c r="C145" s="86"/>
      <c r="D145" s="83"/>
      <c r="E145" s="83"/>
      <c r="F145" s="76"/>
      <c r="G145" s="76"/>
      <c r="H145" s="76"/>
      <c r="I145" s="76"/>
      <c r="J145" s="76"/>
      <c r="K145" s="76"/>
    </row>
    <row r="146" spans="1:11" x14ac:dyDescent="0.25">
      <c r="A146" s="78"/>
      <c r="B146" s="86"/>
      <c r="C146" s="86"/>
      <c r="D146" s="83"/>
      <c r="E146" s="83"/>
      <c r="F146" s="76"/>
      <c r="G146" s="76"/>
      <c r="H146" s="76"/>
      <c r="I146" s="76"/>
      <c r="J146" s="76"/>
      <c r="K146" s="76"/>
    </row>
    <row r="147" spans="1:11" x14ac:dyDescent="0.25">
      <c r="A147" s="78"/>
      <c r="B147" s="86"/>
      <c r="C147" s="86"/>
      <c r="D147" s="83"/>
      <c r="E147" s="83"/>
      <c r="F147" s="76"/>
      <c r="G147" s="76"/>
      <c r="H147" s="76"/>
      <c r="I147" s="76"/>
      <c r="J147" s="76"/>
      <c r="K147" s="76"/>
    </row>
    <row r="148" spans="1:11" x14ac:dyDescent="0.25">
      <c r="A148" s="78"/>
      <c r="B148" s="86"/>
      <c r="C148" s="86"/>
      <c r="D148" s="83"/>
      <c r="E148" s="83"/>
      <c r="F148" s="76"/>
      <c r="G148" s="76"/>
      <c r="H148" s="76"/>
      <c r="I148" s="76"/>
      <c r="J148" s="76"/>
      <c r="K148" s="76"/>
    </row>
    <row r="149" spans="1:11" x14ac:dyDescent="0.25">
      <c r="A149" s="78"/>
      <c r="B149" s="86"/>
      <c r="C149" s="86"/>
      <c r="D149" s="83"/>
      <c r="E149" s="83"/>
      <c r="F149" s="76"/>
      <c r="G149" s="76"/>
      <c r="H149" s="76"/>
      <c r="I149" s="76"/>
      <c r="J149" s="76"/>
      <c r="K149" s="76"/>
    </row>
    <row r="150" spans="1:11" x14ac:dyDescent="0.25">
      <c r="A150" s="78"/>
      <c r="B150" s="86"/>
      <c r="C150" s="86"/>
      <c r="D150" s="83"/>
      <c r="E150" s="83"/>
      <c r="F150" s="76"/>
      <c r="G150" s="76"/>
      <c r="H150" s="76"/>
      <c r="I150" s="76"/>
      <c r="J150" s="76"/>
      <c r="K150" s="76"/>
    </row>
    <row r="151" spans="1:11" x14ac:dyDescent="0.25">
      <c r="A151" s="78"/>
      <c r="B151" s="86"/>
      <c r="C151" s="86"/>
      <c r="D151" s="83"/>
      <c r="E151" s="83"/>
      <c r="F151" s="76"/>
      <c r="G151" s="76"/>
      <c r="H151" s="76"/>
      <c r="I151" s="76"/>
      <c r="J151" s="76"/>
      <c r="K151" s="76"/>
    </row>
    <row r="152" spans="1:11" x14ac:dyDescent="0.25">
      <c r="A152" s="78"/>
      <c r="B152" s="86"/>
      <c r="C152" s="86"/>
      <c r="D152" s="83"/>
      <c r="E152" s="83"/>
      <c r="F152" s="76"/>
      <c r="G152" s="76"/>
      <c r="H152" s="76"/>
      <c r="I152" s="76"/>
      <c r="J152" s="76"/>
      <c r="K152" s="76"/>
    </row>
    <row r="153" spans="1:11" x14ac:dyDescent="0.25">
      <c r="A153" s="78"/>
      <c r="B153" s="86"/>
      <c r="C153" s="86"/>
      <c r="D153" s="83"/>
      <c r="E153" s="83"/>
      <c r="F153" s="76"/>
      <c r="G153" s="76"/>
      <c r="H153" s="76"/>
      <c r="I153" s="76"/>
      <c r="J153" s="76"/>
      <c r="K153" s="76"/>
    </row>
    <row r="154" spans="1:11" x14ac:dyDescent="0.25">
      <c r="A154" s="78"/>
      <c r="B154" s="86"/>
      <c r="C154" s="86"/>
      <c r="D154" s="83"/>
      <c r="E154" s="83"/>
      <c r="F154" s="76"/>
      <c r="G154" s="76"/>
      <c r="H154" s="76"/>
      <c r="I154" s="76"/>
      <c r="J154" s="76"/>
      <c r="K154" s="76"/>
    </row>
    <row r="155" spans="1:11" x14ac:dyDescent="0.25">
      <c r="A155" s="78"/>
      <c r="B155" s="86"/>
      <c r="C155" s="86"/>
      <c r="D155" s="83"/>
      <c r="E155" s="83"/>
      <c r="F155" s="76"/>
      <c r="G155" s="76"/>
      <c r="H155" s="76"/>
      <c r="I155" s="76"/>
      <c r="J155" s="76"/>
      <c r="K155" s="76"/>
    </row>
    <row r="156" spans="1:11" x14ac:dyDescent="0.25">
      <c r="A156" s="78"/>
      <c r="B156" s="86"/>
      <c r="C156" s="86"/>
      <c r="D156" s="83"/>
      <c r="E156" s="83"/>
      <c r="F156" s="76"/>
      <c r="G156" s="76"/>
      <c r="H156" s="76"/>
      <c r="I156" s="76"/>
      <c r="J156" s="76"/>
      <c r="K156" s="76"/>
    </row>
    <row r="157" spans="1:11" x14ac:dyDescent="0.25">
      <c r="A157" s="78"/>
      <c r="B157" s="86"/>
      <c r="C157" s="86"/>
      <c r="D157" s="83"/>
      <c r="E157" s="83"/>
      <c r="F157" s="76"/>
      <c r="G157" s="76"/>
      <c r="H157" s="76"/>
      <c r="I157" s="76"/>
      <c r="J157" s="76"/>
      <c r="K157" s="76"/>
    </row>
    <row r="158" spans="1:11" x14ac:dyDescent="0.25">
      <c r="A158" s="78"/>
      <c r="B158" s="86"/>
      <c r="C158" s="86"/>
      <c r="D158" s="83"/>
      <c r="E158" s="83"/>
      <c r="F158" s="76"/>
      <c r="G158" s="76"/>
      <c r="H158" s="76"/>
      <c r="I158" s="76"/>
      <c r="J158" s="76"/>
      <c r="K158" s="76"/>
    </row>
    <row r="159" spans="1:11" x14ac:dyDescent="0.25">
      <c r="A159" s="78"/>
      <c r="B159" s="86"/>
      <c r="C159" s="86"/>
      <c r="D159" s="83"/>
      <c r="E159" s="83"/>
      <c r="F159" s="76"/>
      <c r="G159" s="76"/>
      <c r="H159" s="76"/>
      <c r="I159" s="76"/>
      <c r="J159" s="76"/>
      <c r="K159" s="76"/>
    </row>
    <row r="160" spans="1:11" x14ac:dyDescent="0.25">
      <c r="A160" s="78"/>
      <c r="B160" s="86"/>
      <c r="C160" s="86"/>
      <c r="D160" s="83"/>
      <c r="E160" s="83"/>
      <c r="F160" s="76"/>
      <c r="G160" s="76"/>
      <c r="H160" s="76"/>
      <c r="I160" s="76"/>
      <c r="J160" s="76"/>
      <c r="K160" s="76"/>
    </row>
    <row r="161" spans="1:11" x14ac:dyDescent="0.25">
      <c r="A161" s="78"/>
      <c r="B161" s="86"/>
      <c r="C161" s="86"/>
      <c r="D161" s="83"/>
      <c r="E161" s="83"/>
      <c r="F161" s="76"/>
      <c r="G161" s="76"/>
      <c r="H161" s="76"/>
      <c r="I161" s="76"/>
      <c r="J161" s="76"/>
      <c r="K161" s="76"/>
    </row>
    <row r="162" spans="1:11" x14ac:dyDescent="0.25">
      <c r="A162" s="78"/>
      <c r="B162" s="86"/>
      <c r="C162" s="86"/>
      <c r="D162" s="83"/>
      <c r="E162" s="83"/>
      <c r="F162" s="76"/>
      <c r="G162" s="76"/>
      <c r="H162" s="76"/>
      <c r="I162" s="76"/>
      <c r="J162" s="76"/>
      <c r="K162" s="76"/>
    </row>
    <row r="163" spans="1:11" x14ac:dyDescent="0.25">
      <c r="A163" s="78"/>
      <c r="B163" s="86"/>
      <c r="C163" s="86"/>
      <c r="D163" s="83"/>
      <c r="E163" s="83"/>
      <c r="F163" s="76"/>
      <c r="G163" s="76"/>
      <c r="H163" s="76"/>
      <c r="I163" s="76"/>
      <c r="J163" s="76"/>
      <c r="K163" s="76"/>
    </row>
    <row r="164" spans="1:11" x14ac:dyDescent="0.25">
      <c r="A164" s="78"/>
      <c r="B164" s="86"/>
      <c r="C164" s="86"/>
      <c r="D164" s="83"/>
      <c r="E164" s="83"/>
      <c r="F164" s="76"/>
      <c r="G164" s="76"/>
      <c r="H164" s="76"/>
      <c r="I164" s="76"/>
      <c r="J164" s="76"/>
      <c r="K164" s="76"/>
    </row>
    <row r="165" spans="1:11" x14ac:dyDescent="0.25">
      <c r="A165" s="78"/>
      <c r="B165" s="86"/>
      <c r="C165" s="86"/>
      <c r="D165" s="83"/>
      <c r="E165" s="83"/>
      <c r="F165" s="76"/>
      <c r="G165" s="76"/>
      <c r="H165" s="76"/>
      <c r="I165" s="76"/>
      <c r="J165" s="76"/>
      <c r="K165" s="76"/>
    </row>
    <row r="166" spans="1:11" x14ac:dyDescent="0.25">
      <c r="A166" s="78"/>
      <c r="B166" s="86"/>
      <c r="C166" s="86"/>
      <c r="D166" s="83"/>
      <c r="E166" s="83"/>
      <c r="F166" s="76"/>
      <c r="G166" s="76"/>
      <c r="H166" s="76"/>
      <c r="I166" s="76"/>
      <c r="J166" s="76"/>
      <c r="K166" s="76"/>
    </row>
    <row r="167" spans="1:11" x14ac:dyDescent="0.25">
      <c r="A167" s="78"/>
      <c r="B167" s="86"/>
      <c r="C167" s="86"/>
      <c r="D167" s="83"/>
      <c r="E167" s="83"/>
      <c r="F167" s="76"/>
      <c r="G167" s="76"/>
      <c r="H167" s="76"/>
      <c r="I167" s="76"/>
      <c r="J167" s="76"/>
      <c r="K167" s="76"/>
    </row>
    <row r="168" spans="1:11" x14ac:dyDescent="0.25">
      <c r="A168" s="78"/>
      <c r="B168" s="78"/>
      <c r="C168" s="78"/>
      <c r="D168" s="80"/>
      <c r="E168" s="80"/>
      <c r="F168" s="76"/>
      <c r="G168" s="76"/>
      <c r="H168" s="76"/>
      <c r="I168" s="76"/>
      <c r="J168" s="76"/>
      <c r="K168" s="76"/>
    </row>
    <row r="169" spans="1:11" x14ac:dyDescent="0.25">
      <c r="A169" s="78"/>
      <c r="B169" s="78"/>
      <c r="C169" s="78"/>
      <c r="D169" s="80"/>
      <c r="E169" s="80"/>
      <c r="F169" s="76"/>
      <c r="G169" s="76"/>
      <c r="H169" s="76"/>
      <c r="I169" s="76"/>
      <c r="J169" s="76"/>
      <c r="K169" s="76"/>
    </row>
    <row r="170" spans="1:11" x14ac:dyDescent="0.25">
      <c r="A170" s="78"/>
      <c r="B170" s="78"/>
      <c r="C170" s="78"/>
      <c r="D170" s="80"/>
      <c r="E170" s="80"/>
      <c r="F170" s="76"/>
      <c r="G170" s="76"/>
      <c r="H170" s="76"/>
      <c r="I170" s="76"/>
      <c r="J170" s="76"/>
      <c r="K170" s="76"/>
    </row>
    <row r="171" spans="1:11" x14ac:dyDescent="0.25">
      <c r="A171" s="78"/>
      <c r="B171" s="78"/>
      <c r="C171" s="78"/>
      <c r="D171" s="80"/>
      <c r="E171" s="80"/>
      <c r="F171" s="76"/>
      <c r="G171" s="76"/>
      <c r="H171" s="76"/>
      <c r="I171" s="76"/>
      <c r="J171" s="76"/>
      <c r="K171" s="76"/>
    </row>
    <row r="172" spans="1:11" x14ac:dyDescent="0.25">
      <c r="A172" s="78"/>
      <c r="B172" s="78"/>
      <c r="C172" s="78"/>
      <c r="D172" s="80"/>
      <c r="E172" s="80"/>
      <c r="F172" s="76"/>
      <c r="G172" s="76"/>
      <c r="H172" s="76"/>
      <c r="I172" s="76"/>
      <c r="J172" s="76"/>
      <c r="K172" s="76"/>
    </row>
    <row r="173" spans="1:11" x14ac:dyDescent="0.25">
      <c r="A173" s="78"/>
      <c r="B173" s="78"/>
      <c r="C173" s="78"/>
      <c r="D173" s="80"/>
      <c r="E173" s="80"/>
      <c r="F173" s="76"/>
      <c r="G173" s="76"/>
      <c r="H173" s="76"/>
      <c r="I173" s="76"/>
      <c r="J173" s="76"/>
      <c r="K173" s="76"/>
    </row>
    <row r="174" spans="1:11" x14ac:dyDescent="0.25">
      <c r="A174" s="78"/>
      <c r="B174" s="78"/>
      <c r="C174" s="78"/>
      <c r="D174" s="80"/>
      <c r="E174" s="80"/>
      <c r="F174" s="76"/>
      <c r="G174" s="76"/>
      <c r="H174" s="76"/>
      <c r="I174" s="76"/>
      <c r="J174" s="76"/>
      <c r="K174" s="76"/>
    </row>
    <row r="175" spans="1:11" x14ac:dyDescent="0.25">
      <c r="A175" s="78"/>
      <c r="B175" s="78"/>
      <c r="C175" s="78"/>
      <c r="D175" s="80"/>
      <c r="E175" s="80"/>
      <c r="F175" s="76"/>
      <c r="G175" s="76"/>
      <c r="H175" s="76"/>
      <c r="I175" s="76"/>
      <c r="J175" s="76"/>
      <c r="K175" s="76"/>
    </row>
    <row r="176" spans="1:11" x14ac:dyDescent="0.25">
      <c r="A176" s="78"/>
      <c r="B176" s="78"/>
      <c r="C176" s="78"/>
      <c r="D176" s="80"/>
      <c r="E176" s="80"/>
      <c r="F176" s="76"/>
      <c r="G176" s="76"/>
      <c r="H176" s="76"/>
      <c r="I176" s="76"/>
      <c r="J176" s="76"/>
      <c r="K176" s="76"/>
    </row>
    <row r="177" spans="1:11" x14ac:dyDescent="0.25">
      <c r="A177" s="78"/>
      <c r="B177" s="78"/>
      <c r="C177" s="78"/>
      <c r="D177" s="80"/>
      <c r="E177" s="80"/>
      <c r="F177" s="76"/>
      <c r="G177" s="76"/>
      <c r="H177" s="76"/>
      <c r="I177" s="76"/>
      <c r="J177" s="76"/>
      <c r="K177" s="76"/>
    </row>
    <row r="178" spans="1:11" x14ac:dyDescent="0.25">
      <c r="A178" s="78"/>
      <c r="B178" s="78"/>
      <c r="C178" s="78"/>
      <c r="D178" s="80"/>
      <c r="E178" s="80"/>
      <c r="F178" s="76"/>
      <c r="G178" s="76"/>
      <c r="H178" s="76"/>
      <c r="I178" s="76"/>
      <c r="J178" s="76"/>
      <c r="K178" s="76"/>
    </row>
    <row r="179" spans="1:11" x14ac:dyDescent="0.25">
      <c r="A179" s="78"/>
      <c r="B179" s="78"/>
      <c r="C179" s="78"/>
      <c r="D179" s="80"/>
      <c r="E179" s="80"/>
      <c r="F179" s="76"/>
      <c r="G179" s="76"/>
      <c r="H179" s="76"/>
      <c r="I179" s="76"/>
      <c r="J179" s="76"/>
      <c r="K179" s="76"/>
    </row>
    <row r="180" spans="1:11" x14ac:dyDescent="0.25">
      <c r="A180" s="78"/>
      <c r="B180" s="78"/>
      <c r="C180" s="78"/>
      <c r="D180" s="80"/>
      <c r="E180" s="80"/>
      <c r="F180" s="76"/>
      <c r="G180" s="76"/>
      <c r="H180" s="76"/>
      <c r="I180" s="76"/>
      <c r="J180" s="76"/>
      <c r="K180" s="76"/>
    </row>
    <row r="181" spans="1:11" x14ac:dyDescent="0.25">
      <c r="A181" s="78"/>
      <c r="B181" s="78"/>
      <c r="C181" s="78"/>
      <c r="D181" s="80"/>
      <c r="E181" s="80"/>
      <c r="F181" s="76"/>
      <c r="G181" s="76"/>
      <c r="H181" s="76"/>
      <c r="I181" s="76"/>
      <c r="J181" s="76"/>
      <c r="K181" s="76"/>
    </row>
    <row r="182" spans="1:11" x14ac:dyDescent="0.25">
      <c r="A182" s="78"/>
      <c r="B182" s="78"/>
      <c r="C182" s="78"/>
      <c r="D182" s="80"/>
      <c r="E182" s="80"/>
      <c r="F182" s="76"/>
      <c r="G182" s="76"/>
      <c r="H182" s="76"/>
      <c r="I182" s="76"/>
      <c r="J182" s="76"/>
      <c r="K182" s="76"/>
    </row>
    <row r="183" spans="1:11" x14ac:dyDescent="0.25">
      <c r="A183" s="78"/>
      <c r="B183" s="78"/>
      <c r="C183" s="78"/>
      <c r="D183" s="80"/>
      <c r="E183" s="80"/>
      <c r="F183" s="76"/>
      <c r="G183" s="76"/>
      <c r="H183" s="76"/>
      <c r="I183" s="76"/>
      <c r="J183" s="76"/>
      <c r="K183" s="76"/>
    </row>
    <row r="184" spans="1:11" x14ac:dyDescent="0.25">
      <c r="A184" s="78"/>
      <c r="B184" s="78"/>
      <c r="C184" s="78"/>
      <c r="D184" s="80"/>
      <c r="E184" s="80"/>
      <c r="F184" s="76"/>
      <c r="G184" s="76"/>
      <c r="H184" s="76"/>
      <c r="I184" s="76"/>
      <c r="J184" s="76"/>
      <c r="K184" s="76"/>
    </row>
    <row r="185" spans="1:11" x14ac:dyDescent="0.25">
      <c r="A185" s="78"/>
      <c r="B185" s="78"/>
      <c r="C185" s="78"/>
      <c r="D185" s="80"/>
      <c r="E185" s="80"/>
      <c r="F185" s="76"/>
      <c r="G185" s="76"/>
      <c r="H185" s="76"/>
      <c r="I185" s="76"/>
      <c r="J185" s="76"/>
      <c r="K185" s="76"/>
    </row>
    <row r="186" spans="1:11" x14ac:dyDescent="0.25">
      <c r="A186" s="78"/>
      <c r="B186" s="78"/>
      <c r="C186" s="78"/>
      <c r="D186" s="80"/>
      <c r="E186" s="80"/>
      <c r="F186" s="76"/>
      <c r="G186" s="76"/>
      <c r="H186" s="76"/>
      <c r="I186" s="76"/>
      <c r="J186" s="76"/>
      <c r="K186" s="76"/>
    </row>
    <row r="187" spans="1:11" x14ac:dyDescent="0.25">
      <c r="A187" s="78"/>
      <c r="B187" s="78"/>
      <c r="C187" s="78"/>
      <c r="D187" s="80"/>
      <c r="E187" s="80"/>
      <c r="F187" s="76"/>
      <c r="G187" s="76"/>
      <c r="H187" s="76"/>
      <c r="I187" s="76"/>
      <c r="J187" s="76"/>
      <c r="K187" s="76"/>
    </row>
    <row r="188" spans="1:11" x14ac:dyDescent="0.25">
      <c r="A188" s="78"/>
      <c r="B188" s="78"/>
      <c r="C188" s="78"/>
      <c r="D188" s="80"/>
      <c r="E188" s="80"/>
      <c r="F188" s="76"/>
      <c r="G188" s="76"/>
      <c r="H188" s="76"/>
      <c r="I188" s="76"/>
      <c r="J188" s="76"/>
      <c r="K188" s="76"/>
    </row>
    <row r="189" spans="1:11" x14ac:dyDescent="0.25">
      <c r="A189" s="78"/>
      <c r="B189" s="78"/>
      <c r="C189" s="78"/>
      <c r="D189" s="80"/>
      <c r="E189" s="80"/>
      <c r="F189" s="76"/>
      <c r="G189" s="76"/>
      <c r="H189" s="76"/>
      <c r="I189" s="76"/>
      <c r="J189" s="76"/>
      <c r="K189" s="76"/>
    </row>
    <row r="190" spans="1:11" x14ac:dyDescent="0.25">
      <c r="A190" s="78"/>
      <c r="B190" s="78"/>
      <c r="C190" s="78"/>
      <c r="D190" s="80"/>
      <c r="E190" s="80"/>
      <c r="F190" s="76"/>
      <c r="G190" s="76"/>
      <c r="H190" s="76"/>
      <c r="I190" s="76"/>
      <c r="J190" s="76"/>
      <c r="K190" s="76"/>
    </row>
    <row r="191" spans="1:11" x14ac:dyDescent="0.25">
      <c r="A191" s="78"/>
      <c r="B191" s="78"/>
      <c r="C191" s="78"/>
      <c r="D191" s="80"/>
      <c r="E191" s="80"/>
      <c r="F191" s="76"/>
      <c r="G191" s="76"/>
      <c r="H191" s="76"/>
      <c r="I191" s="76"/>
      <c r="J191" s="76"/>
      <c r="K191" s="76"/>
    </row>
    <row r="192" spans="1:11" x14ac:dyDescent="0.25">
      <c r="A192" s="75"/>
      <c r="B192" s="75"/>
      <c r="C192" s="75"/>
      <c r="D192" s="76"/>
      <c r="E192" s="76"/>
      <c r="F192" s="76"/>
      <c r="G192" s="76"/>
      <c r="H192" s="76"/>
      <c r="I192" s="76"/>
      <c r="J192" s="76"/>
      <c r="K192" s="76"/>
    </row>
    <row r="193" spans="1:11" x14ac:dyDescent="0.25">
      <c r="A193" s="75"/>
      <c r="B193" s="75"/>
      <c r="C193" s="75"/>
      <c r="D193" s="76"/>
      <c r="E193" s="76"/>
      <c r="F193" s="76"/>
      <c r="G193" s="76"/>
      <c r="H193" s="76"/>
      <c r="I193" s="76"/>
      <c r="J193" s="76"/>
      <c r="K193" s="76"/>
    </row>
    <row r="194" spans="1:11" x14ac:dyDescent="0.25">
      <c r="A194" s="75"/>
      <c r="B194" s="75"/>
      <c r="C194" s="75"/>
      <c r="D194" s="76"/>
      <c r="E194" s="76"/>
      <c r="F194" s="76"/>
      <c r="G194" s="76"/>
      <c r="H194" s="76"/>
      <c r="I194" s="76"/>
      <c r="J194" s="76"/>
      <c r="K194" s="76"/>
    </row>
    <row r="195" spans="1:11" x14ac:dyDescent="0.25">
      <c r="A195" s="75"/>
      <c r="B195" s="75"/>
      <c r="C195" s="75"/>
      <c r="D195" s="76"/>
      <c r="E195" s="76"/>
      <c r="F195" s="76"/>
      <c r="G195" s="76"/>
      <c r="H195" s="76"/>
      <c r="I195" s="76"/>
      <c r="J195" s="76"/>
      <c r="K195" s="76"/>
    </row>
    <row r="196" spans="1:11" x14ac:dyDescent="0.25">
      <c r="A196" s="75"/>
      <c r="B196" s="75"/>
      <c r="C196" s="75"/>
      <c r="D196" s="76"/>
      <c r="E196" s="76"/>
      <c r="F196" s="76"/>
      <c r="G196" s="76"/>
      <c r="H196" s="76"/>
      <c r="I196" s="76"/>
      <c r="J196" s="76"/>
      <c r="K196" s="76"/>
    </row>
    <row r="197" spans="1:11" x14ac:dyDescent="0.25">
      <c r="A197" s="75"/>
      <c r="B197" s="75"/>
      <c r="C197" s="75"/>
      <c r="D197" s="76"/>
      <c r="E197" s="76"/>
      <c r="F197" s="76"/>
      <c r="G197" s="76"/>
      <c r="H197" s="76"/>
      <c r="I197" s="76"/>
      <c r="J197" s="76"/>
      <c r="K197" s="76"/>
    </row>
    <row r="198" spans="1:11" x14ac:dyDescent="0.25">
      <c r="A198" s="75"/>
      <c r="B198" s="75"/>
      <c r="C198" s="75"/>
      <c r="D198" s="76"/>
      <c r="E198" s="76"/>
      <c r="F198" s="76"/>
      <c r="G198" s="76"/>
      <c r="H198" s="76"/>
      <c r="I198" s="76"/>
      <c r="J198" s="76"/>
      <c r="K198" s="76"/>
    </row>
    <row r="199" spans="1:11" x14ac:dyDescent="0.25">
      <c r="A199" s="75"/>
      <c r="B199" s="75"/>
      <c r="C199" s="75"/>
      <c r="D199" s="76"/>
      <c r="E199" s="76"/>
      <c r="F199" s="76"/>
      <c r="G199" s="76"/>
      <c r="H199" s="76"/>
      <c r="I199" s="76"/>
      <c r="J199" s="76"/>
      <c r="K199" s="76"/>
    </row>
    <row r="200" spans="1:11" x14ac:dyDescent="0.25">
      <c r="A200" s="75"/>
      <c r="B200" s="75"/>
      <c r="C200" s="75"/>
      <c r="D200" s="76"/>
      <c r="E200" s="76"/>
      <c r="F200" s="76"/>
      <c r="G200" s="76"/>
      <c r="H200" s="76"/>
      <c r="I200" s="76"/>
      <c r="J200" s="76"/>
      <c r="K200" s="76"/>
    </row>
    <row r="201" spans="1:11" x14ac:dyDescent="0.25">
      <c r="A201" s="75"/>
      <c r="B201" s="75"/>
      <c r="C201" s="75"/>
      <c r="D201" s="76"/>
      <c r="E201" s="76"/>
      <c r="F201" s="76"/>
      <c r="G201" s="76"/>
      <c r="H201" s="76"/>
      <c r="I201" s="76"/>
      <c r="J201" s="76"/>
      <c r="K201" s="76"/>
    </row>
    <row r="202" spans="1:11" x14ac:dyDescent="0.25">
      <c r="A202" s="75"/>
      <c r="B202" s="75"/>
      <c r="C202" s="75"/>
      <c r="D202" s="76"/>
      <c r="E202" s="76"/>
      <c r="F202" s="76"/>
      <c r="G202" s="76"/>
      <c r="H202" s="76"/>
      <c r="I202" s="76"/>
      <c r="J202" s="76"/>
      <c r="K202" s="76"/>
    </row>
    <row r="203" spans="1:11" x14ac:dyDescent="0.25">
      <c r="A203" s="75"/>
      <c r="B203" s="75"/>
      <c r="C203" s="75"/>
      <c r="D203" s="76"/>
      <c r="E203" s="76"/>
      <c r="F203" s="76"/>
      <c r="G203" s="76"/>
      <c r="H203" s="76"/>
      <c r="I203" s="76"/>
      <c r="J203" s="76"/>
      <c r="K203" s="76"/>
    </row>
    <row r="204" spans="1:11" x14ac:dyDescent="0.25">
      <c r="A204" s="75"/>
      <c r="B204" s="75"/>
      <c r="C204" s="75"/>
      <c r="D204" s="76"/>
      <c r="E204" s="76"/>
      <c r="F204" s="76"/>
      <c r="G204" s="76"/>
      <c r="H204" s="76"/>
      <c r="I204" s="76"/>
      <c r="J204" s="76"/>
      <c r="K204" s="76"/>
    </row>
    <row r="205" spans="1:11" x14ac:dyDescent="0.25">
      <c r="A205" s="75"/>
      <c r="B205" s="75"/>
      <c r="C205" s="75"/>
      <c r="D205" s="76"/>
      <c r="E205" s="76"/>
      <c r="F205" s="76"/>
      <c r="G205" s="76"/>
      <c r="H205" s="76"/>
      <c r="I205" s="76"/>
      <c r="J205" s="76"/>
      <c r="K205" s="76"/>
    </row>
    <row r="206" spans="1:11" x14ac:dyDescent="0.25">
      <c r="A206" s="75"/>
      <c r="B206" s="75"/>
      <c r="C206" s="75"/>
      <c r="D206" s="76"/>
      <c r="E206" s="76"/>
      <c r="F206" s="76"/>
      <c r="G206" s="76"/>
      <c r="H206" s="76"/>
      <c r="I206" s="76"/>
      <c r="J206" s="76"/>
      <c r="K206" s="76"/>
    </row>
    <row r="207" spans="1:11" x14ac:dyDescent="0.25">
      <c r="A207" s="75"/>
      <c r="B207" s="75"/>
      <c r="C207" s="75"/>
      <c r="D207" s="76"/>
      <c r="E207" s="76"/>
      <c r="F207" s="76"/>
      <c r="G207" s="76"/>
      <c r="H207" s="76"/>
      <c r="I207" s="76"/>
      <c r="J207" s="76"/>
      <c r="K207" s="76"/>
    </row>
    <row r="208" spans="1:11" x14ac:dyDescent="0.25">
      <c r="A208" s="75"/>
      <c r="B208" s="75"/>
      <c r="C208" s="75"/>
      <c r="D208" s="76"/>
      <c r="E208" s="76"/>
      <c r="F208" s="76"/>
      <c r="G208" s="76"/>
      <c r="H208" s="76"/>
      <c r="I208" s="76"/>
      <c r="J208" s="76"/>
      <c r="K208" s="76"/>
    </row>
    <row r="209" spans="1:11" x14ac:dyDescent="0.25">
      <c r="A209" s="75"/>
      <c r="B209" s="75"/>
      <c r="C209" s="75"/>
      <c r="D209" s="76"/>
      <c r="E209" s="76"/>
      <c r="F209" s="76"/>
      <c r="G209" s="76"/>
      <c r="H209" s="76"/>
      <c r="I209" s="76"/>
      <c r="J209" s="76"/>
      <c r="K209" s="76"/>
    </row>
    <row r="210" spans="1:11" x14ac:dyDescent="0.25">
      <c r="A210" s="75"/>
      <c r="B210" s="75"/>
      <c r="C210" s="75"/>
      <c r="D210" s="76"/>
      <c r="E210" s="76"/>
      <c r="F210" s="76"/>
      <c r="G210" s="76"/>
      <c r="H210" s="76"/>
      <c r="I210" s="76"/>
      <c r="J210" s="76"/>
      <c r="K210" s="76"/>
    </row>
    <row r="211" spans="1:11" x14ac:dyDescent="0.25">
      <c r="A211" s="75"/>
      <c r="B211" s="75"/>
      <c r="C211" s="75"/>
      <c r="D211" s="76"/>
      <c r="E211" s="76"/>
      <c r="F211" s="76"/>
      <c r="G211" s="76"/>
      <c r="H211" s="76"/>
      <c r="I211" s="76"/>
      <c r="J211" s="76"/>
      <c r="K211" s="76"/>
    </row>
  </sheetData>
  <mergeCells count="1">
    <mergeCell ref="A45:J45"/>
  </mergeCells>
  <pageMargins left="0.7" right="0.7" top="0.75" bottom="0.75" header="0.3" footer="0.3"/>
  <pageSetup scale="71" orientation="portrait" r:id="rId1"/>
  <drawing r:id="rId2"/>
  <legacyDrawing r:id="rId3"/>
  <oleObjects>
    <mc:AlternateContent xmlns:mc="http://schemas.openxmlformats.org/markup-compatibility/2006">
      <mc:Choice Requires="x14">
        <oleObject progId="Word.Document.12" shapeId="465922" r:id="rId4">
          <objectPr defaultSize="0" r:id="rId5">
            <anchor moveWithCells="1">
              <from>
                <xdr:col>1</xdr:col>
                <xdr:colOff>0</xdr:colOff>
                <xdr:row>46</xdr:row>
                <xdr:rowOff>0</xdr:rowOff>
              </from>
              <to>
                <xdr:col>11</xdr:col>
                <xdr:colOff>123825</xdr:colOff>
                <xdr:row>56</xdr:row>
                <xdr:rowOff>57150</xdr:rowOff>
              </to>
            </anchor>
          </objectPr>
        </oleObject>
      </mc:Choice>
      <mc:Fallback>
        <oleObject progId="Word.Document.12" shapeId="465922" r:id="rId4"/>
      </mc:Fallback>
    </mc:AlternateContent>
  </oleObjects>
</worksheet>
</file>

<file path=xl/worksheets/sheet1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11"/>
  <sheetViews>
    <sheetView topLeftCell="A55" workbookViewId="0">
      <selection activeCell="N43" sqref="N43"/>
    </sheetView>
  </sheetViews>
  <sheetFormatPr defaultColWidth="9.140625" defaultRowHeight="15" x14ac:dyDescent="0.25"/>
  <cols>
    <col min="1" max="1" width="5.28515625" style="61" customWidth="1"/>
    <col min="2" max="2" width="9.140625" style="61"/>
    <col min="3" max="3" width="10.42578125" style="61" customWidth="1"/>
    <col min="4" max="16384" width="9.140625" style="59"/>
  </cols>
  <sheetData>
    <row r="1" spans="1:10" ht="21" x14ac:dyDescent="0.35">
      <c r="A1" s="63" t="s">
        <v>209</v>
      </c>
    </row>
    <row r="2" spans="1:10" x14ac:dyDescent="0.25">
      <c r="B2" s="65">
        <v>9.1999999999999993</v>
      </c>
      <c r="C2" s="61" t="s">
        <v>24</v>
      </c>
      <c r="D2" s="242"/>
    </row>
    <row r="3" spans="1:10" x14ac:dyDescent="0.25">
      <c r="B3" s="65" t="s">
        <v>68</v>
      </c>
      <c r="C3" s="61" t="s">
        <v>26</v>
      </c>
      <c r="D3" s="242" t="s">
        <v>245</v>
      </c>
      <c r="E3" s="59" t="s">
        <v>71</v>
      </c>
    </row>
    <row r="4" spans="1:10" x14ac:dyDescent="0.25">
      <c r="B4" s="25" t="s">
        <v>27</v>
      </c>
      <c r="D4" s="26" t="s">
        <v>192</v>
      </c>
      <c r="E4" s="66"/>
      <c r="F4" s="66"/>
      <c r="G4" s="66"/>
      <c r="H4" s="66"/>
      <c r="I4" s="66"/>
      <c r="J4" s="66"/>
    </row>
    <row r="5" spans="1:10" x14ac:dyDescent="0.25">
      <c r="B5" s="28"/>
    </row>
    <row r="6" spans="1:10" x14ac:dyDescent="0.25">
      <c r="F6" s="26" t="s">
        <v>29</v>
      </c>
      <c r="G6" s="26"/>
      <c r="H6" s="26" t="s">
        <v>174</v>
      </c>
      <c r="I6" s="26"/>
      <c r="J6" s="26"/>
    </row>
    <row r="7" spans="1:10" ht="26.25" x14ac:dyDescent="0.25">
      <c r="A7" s="60" t="s">
        <v>31</v>
      </c>
      <c r="B7" s="60" t="s">
        <v>32</v>
      </c>
      <c r="C7" s="60" t="s">
        <v>33</v>
      </c>
    </row>
    <row r="8" spans="1:10" x14ac:dyDescent="0.25">
      <c r="B8" s="62" t="s">
        <v>34</v>
      </c>
      <c r="C8" s="62" t="s">
        <v>3</v>
      </c>
    </row>
    <row r="9" spans="1:10" x14ac:dyDescent="0.25">
      <c r="A9" s="184">
        <v>1</v>
      </c>
      <c r="B9" s="33"/>
      <c r="C9" s="222">
        <v>50</v>
      </c>
      <c r="E9" s="61" t="s">
        <v>35</v>
      </c>
      <c r="F9" s="61"/>
    </row>
    <row r="10" spans="1:10" x14ac:dyDescent="0.25">
      <c r="A10" s="184">
        <v>1</v>
      </c>
      <c r="B10" s="33"/>
      <c r="C10" s="222">
        <v>0</v>
      </c>
      <c r="E10" s="61" t="s">
        <v>36</v>
      </c>
      <c r="F10" s="61"/>
    </row>
    <row r="11" spans="1:10" x14ac:dyDescent="0.25">
      <c r="A11" s="184">
        <v>1</v>
      </c>
      <c r="B11" s="33"/>
      <c r="C11" s="222">
        <v>50</v>
      </c>
      <c r="E11" s="61" t="s">
        <v>37</v>
      </c>
      <c r="F11" s="61"/>
    </row>
    <row r="12" spans="1:10" x14ac:dyDescent="0.25">
      <c r="A12" s="184">
        <v>1</v>
      </c>
      <c r="B12" s="33"/>
      <c r="C12" s="222">
        <v>50</v>
      </c>
      <c r="E12" s="61"/>
      <c r="F12" s="61"/>
    </row>
    <row r="13" spans="1:10" x14ac:dyDescent="0.25">
      <c r="A13" s="184">
        <v>1</v>
      </c>
      <c r="B13" s="33"/>
      <c r="C13" s="222">
        <v>50</v>
      </c>
      <c r="E13" s="61" t="s">
        <v>38</v>
      </c>
      <c r="F13" s="61"/>
    </row>
    <row r="14" spans="1:10" x14ac:dyDescent="0.25">
      <c r="A14" s="184">
        <v>1</v>
      </c>
      <c r="B14" s="33"/>
      <c r="C14" s="222">
        <v>50</v>
      </c>
      <c r="E14" s="61" t="s">
        <v>39</v>
      </c>
      <c r="F14" s="61"/>
    </row>
    <row r="15" spans="1:10" x14ac:dyDescent="0.25">
      <c r="A15" s="184">
        <v>1</v>
      </c>
      <c r="B15" s="33"/>
      <c r="C15" s="222">
        <v>50</v>
      </c>
      <c r="E15" s="61" t="s">
        <v>40</v>
      </c>
      <c r="F15" s="61"/>
    </row>
    <row r="16" spans="1:10" x14ac:dyDescent="0.25">
      <c r="A16" s="184">
        <v>1</v>
      </c>
      <c r="B16" s="33"/>
      <c r="C16" s="222">
        <v>0</v>
      </c>
      <c r="E16" s="61" t="s">
        <v>41</v>
      </c>
      <c r="F16" s="61"/>
    </row>
    <row r="17" spans="1:6" x14ac:dyDescent="0.25">
      <c r="A17" s="184">
        <v>1</v>
      </c>
      <c r="B17" s="33"/>
      <c r="C17" s="222">
        <v>50</v>
      </c>
      <c r="E17" s="61" t="s">
        <v>42</v>
      </c>
      <c r="F17" s="61"/>
    </row>
    <row r="18" spans="1:6" x14ac:dyDescent="0.25">
      <c r="A18" s="184">
        <v>1</v>
      </c>
      <c r="B18" s="33"/>
      <c r="C18" s="222">
        <v>50</v>
      </c>
      <c r="E18" s="61" t="s">
        <v>43</v>
      </c>
      <c r="F18" s="61"/>
    </row>
    <row r="19" spans="1:6" x14ac:dyDescent="0.25">
      <c r="A19" s="184"/>
      <c r="B19" s="33"/>
      <c r="C19" s="222"/>
      <c r="E19" s="61" t="s">
        <v>44</v>
      </c>
      <c r="F19" s="61"/>
    </row>
    <row r="20" spans="1:6" x14ac:dyDescent="0.25">
      <c r="A20" s="65"/>
      <c r="B20" s="65"/>
      <c r="C20" s="143"/>
      <c r="E20" s="61" t="s">
        <v>45</v>
      </c>
    </row>
    <row r="21" spans="1:6" x14ac:dyDescent="0.25">
      <c r="A21" s="65"/>
      <c r="B21" s="65"/>
      <c r="C21" s="143"/>
      <c r="E21" s="61" t="s">
        <v>46</v>
      </c>
    </row>
    <row r="22" spans="1:6" x14ac:dyDescent="0.25">
      <c r="A22" s="65"/>
      <c r="B22" s="65"/>
      <c r="C22" s="143"/>
    </row>
    <row r="23" spans="1:6" x14ac:dyDescent="0.25">
      <c r="A23" s="65"/>
      <c r="B23" s="65"/>
      <c r="C23" s="143"/>
      <c r="E23" s="61" t="s">
        <v>47</v>
      </c>
    </row>
    <row r="24" spans="1:6" x14ac:dyDescent="0.25">
      <c r="A24" s="65"/>
      <c r="B24" s="65"/>
      <c r="C24" s="143"/>
      <c r="E24" s="61" t="s">
        <v>139</v>
      </c>
    </row>
    <row r="25" spans="1:6" x14ac:dyDescent="0.25">
      <c r="A25" s="65"/>
      <c r="B25" s="65"/>
      <c r="C25" s="143"/>
    </row>
    <row r="26" spans="1:6" x14ac:dyDescent="0.25">
      <c r="A26" s="65"/>
      <c r="B26" s="73"/>
      <c r="C26" s="77"/>
    </row>
    <row r="27" spans="1:6" ht="15.75" x14ac:dyDescent="0.25">
      <c r="A27" s="65"/>
      <c r="B27" s="73"/>
      <c r="C27" s="77"/>
      <c r="E27" s="35"/>
    </row>
    <row r="28" spans="1:6" ht="15.75" x14ac:dyDescent="0.25">
      <c r="A28" s="65"/>
      <c r="B28" s="73"/>
      <c r="C28" s="77"/>
      <c r="E28" s="35"/>
    </row>
    <row r="29" spans="1:6" ht="15.75" x14ac:dyDescent="0.25">
      <c r="A29" s="65"/>
      <c r="B29" s="65"/>
      <c r="C29" s="77" t="s">
        <v>71</v>
      </c>
      <c r="E29" s="35"/>
    </row>
    <row r="30" spans="1:6" ht="15.75" x14ac:dyDescent="0.25">
      <c r="A30" s="65"/>
      <c r="B30" s="65"/>
      <c r="C30" s="77" t="s">
        <v>71</v>
      </c>
      <c r="E30" s="35"/>
    </row>
    <row r="31" spans="1:6" ht="15.75" x14ac:dyDescent="0.25">
      <c r="A31" s="65"/>
      <c r="B31" s="65"/>
      <c r="C31" s="32"/>
      <c r="E31" s="35"/>
    </row>
    <row r="32" spans="1:6" x14ac:dyDescent="0.25">
      <c r="A32" s="65"/>
      <c r="B32" s="65"/>
      <c r="C32" s="72"/>
    </row>
    <row r="33" spans="1:11" x14ac:dyDescent="0.25">
      <c r="A33" s="65"/>
      <c r="B33" s="65"/>
      <c r="C33" s="72"/>
    </row>
    <row r="34" spans="1:11" x14ac:dyDescent="0.25">
      <c r="A34" s="65"/>
      <c r="B34" s="65"/>
      <c r="C34" s="72"/>
    </row>
    <row r="35" spans="1:11" x14ac:dyDescent="0.25">
      <c r="A35" s="65"/>
      <c r="B35" s="65"/>
      <c r="C35" s="72"/>
    </row>
    <row r="36" spans="1:11" x14ac:dyDescent="0.25">
      <c r="A36" s="65"/>
      <c r="B36" s="65"/>
      <c r="C36" s="72"/>
    </row>
    <row r="37" spans="1:11" x14ac:dyDescent="0.25">
      <c r="A37" s="65"/>
      <c r="B37" s="65"/>
      <c r="C37" s="73"/>
    </row>
    <row r="38" spans="1:11" x14ac:dyDescent="0.25">
      <c r="A38" s="65"/>
      <c r="B38" s="65"/>
      <c r="C38" s="65"/>
    </row>
    <row r="39" spans="1:11" x14ac:dyDescent="0.25">
      <c r="B39" s="64"/>
      <c r="C39" s="64">
        <f>SUM(C9:C38)</f>
        <v>400</v>
      </c>
      <c r="D39" s="61" t="s">
        <v>48</v>
      </c>
    </row>
    <row r="40" spans="1:11" x14ac:dyDescent="0.25">
      <c r="A40" s="64">
        <f>SUM(A9:A39)</f>
        <v>10</v>
      </c>
      <c r="B40" s="61" t="s">
        <v>49</v>
      </c>
    </row>
    <row r="41" spans="1:11" x14ac:dyDescent="0.25">
      <c r="B41" s="180">
        <f>C39/A40</f>
        <v>40</v>
      </c>
      <c r="C41" s="61" t="s">
        <v>50</v>
      </c>
    </row>
    <row r="42" spans="1:11" x14ac:dyDescent="0.25">
      <c r="D42" s="65">
        <v>50</v>
      </c>
      <c r="E42" s="61" t="s">
        <v>51</v>
      </c>
    </row>
    <row r="43" spans="1:11" x14ac:dyDescent="0.25">
      <c r="D43" s="67">
        <f>B41/D42</f>
        <v>0.8</v>
      </c>
      <c r="E43" s="61" t="s">
        <v>52</v>
      </c>
    </row>
    <row r="45" spans="1:11" ht="36" customHeight="1" x14ac:dyDescent="0.25">
      <c r="A45" s="311" t="s">
        <v>149</v>
      </c>
      <c r="B45" s="311"/>
      <c r="C45" s="311"/>
      <c r="D45" s="311"/>
      <c r="E45" s="311"/>
      <c r="F45" s="311"/>
      <c r="G45" s="311"/>
      <c r="H45" s="311"/>
      <c r="I45" s="311"/>
      <c r="J45" s="311"/>
    </row>
    <row r="46" spans="1:11" ht="21" x14ac:dyDescent="0.35">
      <c r="A46" s="74"/>
      <c r="B46" s="75"/>
      <c r="C46" s="75"/>
      <c r="D46" s="76"/>
      <c r="E46" s="76"/>
      <c r="F46" s="76"/>
      <c r="G46" s="76"/>
      <c r="H46" s="76"/>
      <c r="I46" s="76"/>
      <c r="J46" s="76"/>
      <c r="K46" s="76"/>
    </row>
    <row r="47" spans="1:11" x14ac:dyDescent="0.25">
      <c r="A47" s="75"/>
      <c r="B47" s="28"/>
      <c r="C47" s="75"/>
      <c r="D47" s="76"/>
      <c r="E47" s="76"/>
      <c r="F47" s="76"/>
      <c r="G47" s="76"/>
      <c r="H47" s="76"/>
      <c r="I47" s="76"/>
      <c r="J47" s="76"/>
      <c r="K47" s="76"/>
    </row>
    <row r="48" spans="1:11" x14ac:dyDescent="0.25">
      <c r="A48" s="75"/>
      <c r="B48" s="28"/>
      <c r="C48" s="75"/>
      <c r="D48" s="76"/>
      <c r="E48" s="76"/>
      <c r="F48" s="76"/>
      <c r="G48" s="76"/>
      <c r="H48" s="76"/>
      <c r="I48" s="76"/>
      <c r="J48" s="76"/>
      <c r="K48" s="76"/>
    </row>
    <row r="49" spans="1:11" x14ac:dyDescent="0.25">
      <c r="A49" s="75"/>
      <c r="B49" s="25"/>
      <c r="C49" s="75"/>
      <c r="D49" s="75"/>
      <c r="E49" s="76"/>
      <c r="F49" s="76"/>
      <c r="G49" s="76"/>
      <c r="H49" s="76"/>
      <c r="I49" s="76"/>
      <c r="J49" s="76"/>
      <c r="K49" s="76"/>
    </row>
    <row r="50" spans="1:11" x14ac:dyDescent="0.25">
      <c r="A50" s="78"/>
      <c r="B50" s="79"/>
      <c r="C50" s="78"/>
      <c r="D50" s="80"/>
      <c r="E50" s="80"/>
      <c r="F50" s="76"/>
      <c r="G50" s="76"/>
      <c r="H50" s="76"/>
      <c r="I50" s="76"/>
      <c r="J50" s="76"/>
      <c r="K50" s="76"/>
    </row>
    <row r="51" spans="1:11" x14ac:dyDescent="0.25">
      <c r="A51" s="78"/>
      <c r="B51" s="78"/>
      <c r="C51" s="78"/>
      <c r="D51" s="80"/>
      <c r="E51" s="80"/>
      <c r="F51" s="75"/>
      <c r="G51" s="75"/>
      <c r="H51" s="75"/>
      <c r="I51" s="75"/>
      <c r="J51" s="75"/>
      <c r="K51" s="76"/>
    </row>
    <row r="52" spans="1:11" ht="26.25" x14ac:dyDescent="0.25">
      <c r="A52" s="81"/>
      <c r="B52" s="82"/>
      <c r="C52" s="82"/>
      <c r="D52" s="83"/>
      <c r="E52" s="83"/>
      <c r="F52" s="76"/>
      <c r="G52" s="76"/>
      <c r="H52" s="76"/>
      <c r="I52" s="76"/>
      <c r="J52" s="76"/>
      <c r="K52" s="76"/>
    </row>
    <row r="53" spans="1:11" x14ac:dyDescent="0.25">
      <c r="A53" s="78"/>
      <c r="B53" s="84"/>
      <c r="C53" s="84"/>
      <c r="D53" s="83"/>
      <c r="E53" s="83"/>
      <c r="F53" s="76"/>
      <c r="G53" s="76"/>
      <c r="H53" s="76"/>
      <c r="I53" s="76"/>
      <c r="J53" s="76"/>
      <c r="K53" s="76"/>
    </row>
    <row r="54" spans="1:11" x14ac:dyDescent="0.25">
      <c r="A54" s="79"/>
      <c r="B54" s="84"/>
      <c r="C54" s="85"/>
      <c r="D54" s="83"/>
      <c r="E54" s="86"/>
      <c r="F54" s="75"/>
      <c r="G54" s="76"/>
      <c r="H54" s="76"/>
      <c r="I54" s="76"/>
      <c r="J54" s="76"/>
      <c r="K54" s="76"/>
    </row>
    <row r="55" spans="1:11" x14ac:dyDescent="0.25">
      <c r="A55" s="79"/>
      <c r="B55" s="84"/>
      <c r="C55" s="85"/>
      <c r="D55" s="83"/>
      <c r="E55" s="86"/>
      <c r="F55" s="75"/>
      <c r="G55" s="76"/>
      <c r="H55" s="76"/>
      <c r="I55" s="76"/>
      <c r="J55" s="76"/>
      <c r="K55" s="76"/>
    </row>
    <row r="56" spans="1:11" x14ac:dyDescent="0.25">
      <c r="A56" s="79"/>
      <c r="B56" s="84"/>
      <c r="C56" s="85"/>
      <c r="D56" s="83"/>
      <c r="E56" s="86"/>
      <c r="F56" s="75"/>
      <c r="G56" s="76"/>
      <c r="H56" s="76"/>
      <c r="I56" s="76"/>
      <c r="J56" s="76"/>
      <c r="K56" s="76"/>
    </row>
    <row r="57" spans="1:11" x14ac:dyDescent="0.25">
      <c r="A57" s="79"/>
      <c r="B57" s="84"/>
      <c r="C57" s="85"/>
      <c r="D57" s="83"/>
      <c r="E57" s="86"/>
      <c r="F57" s="75"/>
      <c r="G57" s="76"/>
      <c r="H57" s="76"/>
      <c r="I57" s="76"/>
      <c r="J57" s="76"/>
      <c r="K57" s="76"/>
    </row>
    <row r="58" spans="1:11" x14ac:dyDescent="0.25">
      <c r="A58" s="79"/>
      <c r="B58" s="84"/>
      <c r="C58" s="85"/>
      <c r="D58" s="83"/>
      <c r="E58" s="86"/>
      <c r="F58" s="75"/>
      <c r="G58" s="76"/>
      <c r="H58" s="76"/>
      <c r="I58" s="76"/>
      <c r="J58" s="76"/>
      <c r="K58" s="76"/>
    </row>
    <row r="59" spans="1:11" x14ac:dyDescent="0.25">
      <c r="A59" s="79"/>
      <c r="B59" s="84"/>
      <c r="C59" s="85"/>
      <c r="D59" s="83"/>
      <c r="E59" s="86"/>
      <c r="F59" s="75"/>
      <c r="G59" s="76"/>
      <c r="H59" s="76"/>
      <c r="I59" s="76"/>
      <c r="J59" s="76"/>
      <c r="K59" s="76"/>
    </row>
    <row r="60" spans="1:11" x14ac:dyDescent="0.25">
      <c r="A60" s="79"/>
      <c r="B60" s="84"/>
      <c r="C60" s="85"/>
      <c r="D60" s="83"/>
      <c r="E60" s="86"/>
      <c r="F60" s="75"/>
      <c r="G60" s="76"/>
      <c r="H60" s="76"/>
      <c r="I60" s="76"/>
      <c r="J60" s="76"/>
      <c r="K60" s="76"/>
    </row>
    <row r="61" spans="1:11" x14ac:dyDescent="0.25">
      <c r="A61" s="79"/>
      <c r="B61" s="84"/>
      <c r="C61" s="85"/>
      <c r="D61" s="83"/>
      <c r="E61" s="86"/>
      <c r="F61" s="75"/>
      <c r="G61" s="76"/>
      <c r="H61" s="76"/>
      <c r="I61" s="76"/>
      <c r="J61" s="76"/>
      <c r="K61" s="76"/>
    </row>
    <row r="62" spans="1:11" x14ac:dyDescent="0.25">
      <c r="A62" s="79"/>
      <c r="B62" s="84"/>
      <c r="C62" s="85"/>
      <c r="D62" s="83"/>
      <c r="E62" s="86"/>
      <c r="F62" s="75"/>
      <c r="G62" s="76"/>
      <c r="H62" s="76"/>
      <c r="I62" s="76"/>
      <c r="J62" s="76"/>
      <c r="K62" s="76"/>
    </row>
    <row r="63" spans="1:11" x14ac:dyDescent="0.25">
      <c r="A63" s="79"/>
      <c r="B63" s="84"/>
      <c r="C63" s="85"/>
      <c r="D63" s="83"/>
      <c r="E63" s="86"/>
      <c r="F63" s="75"/>
      <c r="G63" s="76"/>
      <c r="H63" s="76"/>
      <c r="I63" s="76"/>
      <c r="J63" s="76"/>
      <c r="K63" s="76"/>
    </row>
    <row r="64" spans="1:11" x14ac:dyDescent="0.25">
      <c r="A64" s="79"/>
      <c r="B64" s="84"/>
      <c r="C64" s="85"/>
      <c r="D64" s="83"/>
      <c r="E64" s="86"/>
      <c r="F64" s="75"/>
      <c r="G64" s="76"/>
      <c r="H64" s="76"/>
      <c r="I64" s="76"/>
      <c r="J64" s="76"/>
      <c r="K64" s="76"/>
    </row>
    <row r="65" spans="1:11" x14ac:dyDescent="0.25">
      <c r="A65" s="79"/>
      <c r="B65" s="84"/>
      <c r="C65" s="85"/>
      <c r="D65" s="83"/>
      <c r="E65" s="86"/>
      <c r="F65" s="76"/>
      <c r="G65" s="76"/>
      <c r="H65" s="76"/>
      <c r="I65" s="76"/>
      <c r="J65" s="76"/>
      <c r="K65" s="76"/>
    </row>
    <row r="66" spans="1:11" x14ac:dyDescent="0.25">
      <c r="A66" s="79"/>
      <c r="B66" s="84"/>
      <c r="C66" s="85"/>
      <c r="D66" s="83"/>
      <c r="E66" s="86"/>
      <c r="F66" s="76"/>
      <c r="G66" s="76"/>
      <c r="H66" s="76"/>
      <c r="I66" s="76"/>
      <c r="J66" s="76"/>
      <c r="K66" s="76"/>
    </row>
    <row r="67" spans="1:11" x14ac:dyDescent="0.25">
      <c r="A67" s="79"/>
      <c r="B67" s="84"/>
      <c r="C67" s="85"/>
      <c r="D67" s="83"/>
      <c r="E67" s="83"/>
      <c r="F67" s="76"/>
      <c r="G67" s="76"/>
      <c r="H67" s="76"/>
      <c r="I67" s="76"/>
      <c r="J67" s="76"/>
      <c r="K67" s="76"/>
    </row>
    <row r="68" spans="1:11" x14ac:dyDescent="0.25">
      <c r="A68" s="79"/>
      <c r="B68" s="84"/>
      <c r="C68" s="85"/>
      <c r="D68" s="83"/>
      <c r="E68" s="86"/>
      <c r="F68" s="76"/>
      <c r="G68" s="76"/>
      <c r="H68" s="76"/>
      <c r="I68" s="76"/>
      <c r="J68" s="76"/>
      <c r="K68" s="76"/>
    </row>
    <row r="69" spans="1:11" x14ac:dyDescent="0.25">
      <c r="A69" s="79"/>
      <c r="B69" s="84"/>
      <c r="C69" s="85"/>
      <c r="D69" s="83"/>
      <c r="E69" s="86"/>
      <c r="F69" s="76"/>
      <c r="G69" s="76"/>
      <c r="H69" s="76"/>
      <c r="I69" s="76"/>
      <c r="J69" s="76"/>
      <c r="K69" s="76"/>
    </row>
    <row r="70" spans="1:11" x14ac:dyDescent="0.25">
      <c r="A70" s="79"/>
      <c r="B70" s="84"/>
      <c r="C70" s="85"/>
      <c r="D70" s="83"/>
      <c r="E70" s="83"/>
      <c r="F70" s="76"/>
      <c r="G70" s="76"/>
      <c r="H70" s="76"/>
      <c r="I70" s="76"/>
      <c r="J70" s="76"/>
      <c r="K70" s="76"/>
    </row>
    <row r="71" spans="1:11" x14ac:dyDescent="0.25">
      <c r="A71" s="79"/>
      <c r="B71" s="84"/>
      <c r="C71" s="85"/>
      <c r="D71" s="83"/>
      <c r="E71" s="83"/>
      <c r="F71" s="76"/>
      <c r="G71" s="76"/>
      <c r="H71" s="76"/>
      <c r="I71" s="76"/>
      <c r="J71" s="76"/>
      <c r="K71" s="76"/>
    </row>
    <row r="72" spans="1:11" ht="15.75" x14ac:dyDescent="0.25">
      <c r="A72" s="79"/>
      <c r="B72" s="84"/>
      <c r="C72" s="85"/>
      <c r="D72" s="83"/>
      <c r="E72" s="87"/>
      <c r="F72" s="76"/>
      <c r="G72" s="76"/>
      <c r="H72" s="76"/>
      <c r="I72" s="76"/>
      <c r="J72" s="76"/>
      <c r="K72" s="76"/>
    </row>
    <row r="73" spans="1:11" ht="15.75" x14ac:dyDescent="0.25">
      <c r="A73" s="79"/>
      <c r="B73" s="84"/>
      <c r="C73" s="85"/>
      <c r="D73" s="83"/>
      <c r="E73" s="87"/>
      <c r="F73" s="76"/>
      <c r="G73" s="76"/>
      <c r="H73" s="76"/>
      <c r="I73" s="76"/>
      <c r="J73" s="76"/>
      <c r="K73" s="76"/>
    </row>
    <row r="74" spans="1:11" ht="15.75" x14ac:dyDescent="0.25">
      <c r="A74" s="79"/>
      <c r="B74" s="84"/>
      <c r="C74" s="85"/>
      <c r="D74" s="83"/>
      <c r="E74" s="87"/>
      <c r="F74" s="76"/>
      <c r="G74" s="76"/>
      <c r="H74" s="76"/>
      <c r="I74" s="76"/>
      <c r="J74" s="76"/>
      <c r="K74" s="76"/>
    </row>
    <row r="75" spans="1:11" ht="15.75" x14ac:dyDescent="0.25">
      <c r="A75" s="79"/>
      <c r="B75" s="84"/>
      <c r="C75" s="85"/>
      <c r="D75" s="83"/>
      <c r="E75" s="87"/>
      <c r="F75" s="76"/>
      <c r="G75" s="76"/>
      <c r="H75" s="76"/>
      <c r="I75" s="76"/>
      <c r="J75" s="76"/>
      <c r="K75" s="76"/>
    </row>
    <row r="76" spans="1:11" ht="15.75" x14ac:dyDescent="0.25">
      <c r="A76" s="79"/>
      <c r="B76" s="84"/>
      <c r="C76" s="85"/>
      <c r="D76" s="83"/>
      <c r="E76" s="87"/>
      <c r="F76" s="76"/>
      <c r="G76" s="76"/>
      <c r="H76" s="76"/>
      <c r="I76" s="76"/>
      <c r="J76" s="76"/>
      <c r="K76" s="76"/>
    </row>
    <row r="77" spans="1:11" x14ac:dyDescent="0.25">
      <c r="A77" s="79"/>
      <c r="B77" s="84"/>
      <c r="C77" s="85"/>
      <c r="D77" s="83"/>
      <c r="E77" s="83"/>
      <c r="F77" s="76"/>
      <c r="G77" s="76"/>
      <c r="H77" s="76"/>
      <c r="I77" s="76"/>
      <c r="J77" s="76"/>
      <c r="K77" s="76"/>
    </row>
    <row r="78" spans="1:11" x14ac:dyDescent="0.25">
      <c r="A78" s="79"/>
      <c r="B78" s="84"/>
      <c r="C78" s="85"/>
      <c r="D78" s="83"/>
      <c r="E78" s="83"/>
      <c r="F78" s="76"/>
      <c r="G78" s="76"/>
      <c r="H78" s="76"/>
      <c r="I78" s="76"/>
      <c r="J78" s="76"/>
      <c r="K78" s="76"/>
    </row>
    <row r="79" spans="1:11" x14ac:dyDescent="0.25">
      <c r="A79" s="79"/>
      <c r="B79" s="84"/>
      <c r="C79" s="85"/>
      <c r="D79" s="83"/>
      <c r="E79" s="83"/>
      <c r="F79" s="76"/>
      <c r="G79" s="76"/>
      <c r="H79" s="76"/>
      <c r="I79" s="76"/>
      <c r="J79" s="76"/>
      <c r="K79" s="76"/>
    </row>
    <row r="80" spans="1:11" x14ac:dyDescent="0.25">
      <c r="A80" s="79"/>
      <c r="B80" s="84"/>
      <c r="C80" s="85"/>
      <c r="D80" s="83"/>
      <c r="E80" s="83"/>
      <c r="F80" s="76"/>
      <c r="G80" s="76"/>
      <c r="H80" s="76"/>
      <c r="I80" s="76"/>
      <c r="J80" s="76"/>
      <c r="K80" s="76"/>
    </row>
    <row r="81" spans="1:11" x14ac:dyDescent="0.25">
      <c r="A81" s="79"/>
      <c r="B81" s="84"/>
      <c r="C81" s="85"/>
      <c r="D81" s="83"/>
      <c r="E81" s="83"/>
      <c r="F81" s="76"/>
      <c r="G81" s="76"/>
      <c r="H81" s="76"/>
      <c r="I81" s="76"/>
      <c r="J81" s="76"/>
      <c r="K81" s="76"/>
    </row>
    <row r="82" spans="1:11" x14ac:dyDescent="0.25">
      <c r="A82" s="79"/>
      <c r="B82" s="84"/>
      <c r="C82" s="84"/>
      <c r="D82" s="83"/>
      <c r="E82" s="83"/>
      <c r="F82" s="76"/>
      <c r="G82" s="76"/>
      <c r="H82" s="76"/>
      <c r="I82" s="76"/>
      <c r="J82" s="76"/>
      <c r="K82" s="76"/>
    </row>
    <row r="83" spans="1:11" x14ac:dyDescent="0.25">
      <c r="A83" s="79"/>
      <c r="B83" s="84"/>
      <c r="C83" s="84"/>
      <c r="D83" s="83"/>
      <c r="E83" s="83"/>
      <c r="F83" s="76"/>
      <c r="G83" s="76"/>
      <c r="H83" s="76"/>
      <c r="I83" s="76"/>
      <c r="J83" s="76"/>
      <c r="K83" s="76"/>
    </row>
    <row r="84" spans="1:11" x14ac:dyDescent="0.25">
      <c r="A84" s="78"/>
      <c r="B84" s="86"/>
      <c r="C84" s="86"/>
      <c r="D84" s="86"/>
      <c r="E84" s="83"/>
      <c r="F84" s="76"/>
      <c r="G84" s="76"/>
      <c r="H84" s="76"/>
      <c r="I84" s="76"/>
      <c r="J84" s="76"/>
      <c r="K84" s="76"/>
    </row>
    <row r="85" spans="1:11" x14ac:dyDescent="0.25">
      <c r="A85" s="78"/>
      <c r="B85" s="86"/>
      <c r="C85" s="86"/>
      <c r="D85" s="83"/>
      <c r="E85" s="83"/>
      <c r="F85" s="76"/>
      <c r="G85" s="76"/>
      <c r="H85" s="76"/>
      <c r="I85" s="76"/>
      <c r="J85" s="76"/>
      <c r="K85" s="76"/>
    </row>
    <row r="86" spans="1:11" x14ac:dyDescent="0.25">
      <c r="A86" s="78"/>
      <c r="B86" s="86"/>
      <c r="C86" s="86"/>
      <c r="D86" s="83"/>
      <c r="E86" s="83"/>
      <c r="F86" s="76"/>
      <c r="G86" s="76"/>
      <c r="H86" s="76"/>
      <c r="I86" s="76"/>
      <c r="J86" s="76"/>
      <c r="K86" s="76"/>
    </row>
    <row r="87" spans="1:11" x14ac:dyDescent="0.25">
      <c r="A87" s="78"/>
      <c r="B87" s="86"/>
      <c r="C87" s="86"/>
      <c r="D87" s="84"/>
      <c r="E87" s="86"/>
      <c r="F87" s="76"/>
      <c r="G87" s="76"/>
      <c r="H87" s="76"/>
      <c r="I87" s="76"/>
      <c r="J87" s="76"/>
      <c r="K87" s="76"/>
    </row>
    <row r="88" spans="1:11" x14ac:dyDescent="0.25">
      <c r="A88" s="78"/>
      <c r="B88" s="86"/>
      <c r="C88" s="86"/>
      <c r="D88" s="88"/>
      <c r="E88" s="86"/>
      <c r="F88" s="76"/>
      <c r="G88" s="76"/>
      <c r="H88" s="76"/>
      <c r="I88" s="76"/>
      <c r="J88" s="76"/>
      <c r="K88" s="76"/>
    </row>
    <row r="89" spans="1:11" x14ac:dyDescent="0.25">
      <c r="A89" s="78"/>
      <c r="B89" s="86"/>
      <c r="C89" s="86"/>
      <c r="D89" s="83"/>
      <c r="E89" s="83"/>
      <c r="F89" s="76"/>
      <c r="G89" s="76"/>
      <c r="H89" s="76"/>
      <c r="I89" s="76"/>
      <c r="J89" s="76"/>
      <c r="K89" s="76"/>
    </row>
    <row r="90" spans="1:11" x14ac:dyDescent="0.25">
      <c r="A90" s="78"/>
      <c r="B90" s="86"/>
      <c r="C90" s="86"/>
      <c r="D90" s="83"/>
      <c r="E90" s="83"/>
      <c r="F90" s="76"/>
      <c r="G90" s="76"/>
      <c r="H90" s="76"/>
      <c r="I90" s="76"/>
      <c r="J90" s="76"/>
      <c r="K90" s="76"/>
    </row>
    <row r="91" spans="1:11" x14ac:dyDescent="0.25">
      <c r="A91" s="78"/>
      <c r="B91" s="86"/>
      <c r="C91" s="86"/>
      <c r="D91" s="83"/>
      <c r="E91" s="83"/>
      <c r="F91" s="76"/>
      <c r="G91" s="76"/>
      <c r="H91" s="76"/>
      <c r="I91" s="76"/>
      <c r="J91" s="76"/>
      <c r="K91" s="76"/>
    </row>
    <row r="92" spans="1:11" x14ac:dyDescent="0.25">
      <c r="A92" s="78"/>
      <c r="B92" s="86"/>
      <c r="C92" s="86"/>
      <c r="D92" s="83"/>
      <c r="E92" s="83"/>
      <c r="F92" s="76"/>
      <c r="G92" s="76"/>
      <c r="H92" s="76"/>
      <c r="I92" s="76"/>
      <c r="J92" s="76"/>
      <c r="K92" s="76"/>
    </row>
    <row r="93" spans="1:11" x14ac:dyDescent="0.25">
      <c r="A93" s="78"/>
      <c r="B93" s="86"/>
      <c r="C93" s="86"/>
      <c r="D93" s="83"/>
      <c r="E93" s="83"/>
      <c r="F93" s="76"/>
      <c r="G93" s="76"/>
      <c r="H93" s="76"/>
      <c r="I93" s="76"/>
      <c r="J93" s="76"/>
      <c r="K93" s="76"/>
    </row>
    <row r="94" spans="1:11" x14ac:dyDescent="0.25">
      <c r="A94" s="78"/>
      <c r="B94" s="86"/>
      <c r="C94" s="86"/>
      <c r="D94" s="83"/>
      <c r="E94" s="83"/>
      <c r="F94" s="76"/>
      <c r="G94" s="76"/>
      <c r="H94" s="76"/>
      <c r="I94" s="76"/>
      <c r="J94" s="76"/>
      <c r="K94" s="76"/>
    </row>
    <row r="95" spans="1:11" x14ac:dyDescent="0.25">
      <c r="A95" s="78"/>
      <c r="B95" s="86"/>
      <c r="C95" s="86"/>
      <c r="D95" s="83"/>
      <c r="E95" s="83"/>
      <c r="F95" s="76"/>
      <c r="G95" s="76"/>
      <c r="H95" s="76"/>
      <c r="I95" s="76"/>
      <c r="J95" s="76"/>
      <c r="K95" s="76"/>
    </row>
    <row r="96" spans="1:11" x14ac:dyDescent="0.25">
      <c r="A96" s="78"/>
      <c r="B96" s="86"/>
      <c r="C96" s="86"/>
      <c r="D96" s="83"/>
      <c r="E96" s="83"/>
      <c r="F96" s="76"/>
      <c r="G96" s="76"/>
      <c r="H96" s="76"/>
      <c r="I96" s="76"/>
      <c r="J96" s="76"/>
      <c r="K96" s="76"/>
    </row>
    <row r="97" spans="1:11" x14ac:dyDescent="0.25">
      <c r="A97" s="78"/>
      <c r="B97" s="86"/>
      <c r="C97" s="86"/>
      <c r="D97" s="83"/>
      <c r="E97" s="83"/>
      <c r="F97" s="76"/>
      <c r="G97" s="76"/>
      <c r="H97" s="76"/>
      <c r="I97" s="76"/>
      <c r="J97" s="76"/>
      <c r="K97" s="76"/>
    </row>
    <row r="98" spans="1:11" x14ac:dyDescent="0.25">
      <c r="A98" s="78"/>
      <c r="B98" s="86"/>
      <c r="C98" s="86"/>
      <c r="D98" s="83"/>
      <c r="E98" s="83"/>
      <c r="F98" s="76"/>
      <c r="G98" s="76"/>
      <c r="H98" s="76"/>
      <c r="I98" s="76"/>
      <c r="J98" s="76"/>
      <c r="K98" s="76"/>
    </row>
    <row r="99" spans="1:11" x14ac:dyDescent="0.25">
      <c r="A99" s="78"/>
      <c r="B99" s="86"/>
      <c r="C99" s="86"/>
      <c r="D99" s="83"/>
      <c r="E99" s="83"/>
      <c r="F99" s="76"/>
      <c r="G99" s="76"/>
      <c r="H99" s="76"/>
      <c r="I99" s="76"/>
      <c r="J99" s="76"/>
      <c r="K99" s="76"/>
    </row>
    <row r="100" spans="1:11" x14ac:dyDescent="0.25">
      <c r="A100" s="78"/>
      <c r="B100" s="86"/>
      <c r="C100" s="86"/>
      <c r="D100" s="83"/>
      <c r="E100" s="83"/>
      <c r="F100" s="76"/>
      <c r="G100" s="76"/>
      <c r="H100" s="76"/>
      <c r="I100" s="76"/>
      <c r="J100" s="76"/>
      <c r="K100" s="76"/>
    </row>
    <row r="101" spans="1:11" x14ac:dyDescent="0.25">
      <c r="A101" s="78"/>
      <c r="B101" s="86"/>
      <c r="C101" s="86"/>
      <c r="D101" s="83"/>
      <c r="E101" s="83"/>
      <c r="F101" s="76"/>
      <c r="G101" s="76"/>
      <c r="H101" s="76"/>
      <c r="I101" s="76"/>
      <c r="J101" s="76"/>
      <c r="K101" s="76"/>
    </row>
    <row r="102" spans="1:11" x14ac:dyDescent="0.25">
      <c r="A102" s="78"/>
      <c r="B102" s="86"/>
      <c r="C102" s="86"/>
      <c r="D102" s="83"/>
      <c r="E102" s="83"/>
      <c r="F102" s="76"/>
      <c r="G102" s="76"/>
      <c r="H102" s="76"/>
      <c r="I102" s="76"/>
      <c r="J102" s="76"/>
      <c r="K102" s="76"/>
    </row>
    <row r="103" spans="1:11" x14ac:dyDescent="0.25">
      <c r="A103" s="78"/>
      <c r="B103" s="86"/>
      <c r="C103" s="86"/>
      <c r="D103" s="83"/>
      <c r="E103" s="83"/>
      <c r="F103" s="76"/>
      <c r="G103" s="76"/>
      <c r="H103" s="76"/>
      <c r="I103" s="76"/>
      <c r="J103" s="76"/>
      <c r="K103" s="76"/>
    </row>
    <row r="104" spans="1:11" x14ac:dyDescent="0.25">
      <c r="A104" s="78"/>
      <c r="B104" s="86"/>
      <c r="C104" s="86"/>
      <c r="D104" s="83"/>
      <c r="E104" s="83"/>
      <c r="F104" s="76"/>
      <c r="G104" s="76"/>
      <c r="H104" s="76"/>
      <c r="I104" s="76"/>
      <c r="J104" s="76"/>
      <c r="K104" s="76"/>
    </row>
    <row r="105" spans="1:11" x14ac:dyDescent="0.25">
      <c r="A105" s="78"/>
      <c r="B105" s="86"/>
      <c r="C105" s="86"/>
      <c r="D105" s="83"/>
      <c r="E105" s="83"/>
      <c r="F105" s="76"/>
      <c r="G105" s="76"/>
      <c r="H105" s="76"/>
      <c r="I105" s="76"/>
      <c r="J105" s="76"/>
      <c r="K105" s="76"/>
    </row>
    <row r="106" spans="1:11" x14ac:dyDescent="0.25">
      <c r="A106" s="78"/>
      <c r="B106" s="86"/>
      <c r="C106" s="86"/>
      <c r="D106" s="83"/>
      <c r="E106" s="83"/>
      <c r="F106" s="76"/>
      <c r="G106" s="76"/>
      <c r="H106" s="76"/>
      <c r="I106" s="76"/>
      <c r="J106" s="76"/>
      <c r="K106" s="76"/>
    </row>
    <row r="107" spans="1:11" x14ac:dyDescent="0.25">
      <c r="A107" s="78"/>
      <c r="B107" s="86"/>
      <c r="C107" s="86"/>
      <c r="D107" s="83"/>
      <c r="E107" s="83"/>
      <c r="F107" s="76"/>
      <c r="G107" s="76"/>
      <c r="H107" s="76"/>
      <c r="I107" s="76"/>
      <c r="J107" s="76"/>
      <c r="K107" s="76"/>
    </row>
    <row r="108" spans="1:11" x14ac:dyDescent="0.25">
      <c r="A108" s="78"/>
      <c r="B108" s="86"/>
      <c r="C108" s="86"/>
      <c r="D108" s="83"/>
      <c r="E108" s="83"/>
      <c r="F108" s="76"/>
      <c r="G108" s="76"/>
      <c r="H108" s="76"/>
      <c r="I108" s="76"/>
      <c r="J108" s="76"/>
      <c r="K108" s="76"/>
    </row>
    <row r="109" spans="1:11" x14ac:dyDescent="0.25">
      <c r="A109" s="78"/>
      <c r="B109" s="86"/>
      <c r="C109" s="86"/>
      <c r="D109" s="83"/>
      <c r="E109" s="83"/>
      <c r="F109" s="76"/>
      <c r="G109" s="76"/>
      <c r="H109" s="76"/>
      <c r="I109" s="76"/>
      <c r="J109" s="76"/>
      <c r="K109" s="76"/>
    </row>
    <row r="110" spans="1:11" x14ac:dyDescent="0.25">
      <c r="A110" s="78"/>
      <c r="B110" s="86"/>
      <c r="C110" s="86"/>
      <c r="D110" s="83"/>
      <c r="E110" s="83"/>
      <c r="F110" s="76"/>
      <c r="G110" s="76"/>
      <c r="H110" s="76"/>
      <c r="I110" s="76"/>
      <c r="J110" s="76"/>
      <c r="K110" s="76"/>
    </row>
    <row r="111" spans="1:11" x14ac:dyDescent="0.25">
      <c r="A111" s="78"/>
      <c r="B111" s="86"/>
      <c r="C111" s="86"/>
      <c r="D111" s="83"/>
      <c r="E111" s="83"/>
      <c r="F111" s="76"/>
      <c r="G111" s="76"/>
      <c r="H111" s="76"/>
      <c r="I111" s="76"/>
      <c r="J111" s="76"/>
      <c r="K111" s="76"/>
    </row>
    <row r="112" spans="1:11" x14ac:dyDescent="0.25">
      <c r="A112" s="78"/>
      <c r="B112" s="86"/>
      <c r="C112" s="86"/>
      <c r="D112" s="83"/>
      <c r="E112" s="83"/>
      <c r="F112" s="76"/>
      <c r="G112" s="76"/>
      <c r="H112" s="76"/>
      <c r="I112" s="76"/>
      <c r="J112" s="76"/>
      <c r="K112" s="76"/>
    </row>
    <row r="113" spans="1:11" x14ac:dyDescent="0.25">
      <c r="A113" s="78"/>
      <c r="B113" s="86"/>
      <c r="C113" s="86"/>
      <c r="D113" s="83"/>
      <c r="E113" s="83"/>
      <c r="F113" s="76"/>
      <c r="G113" s="76"/>
      <c r="H113" s="76"/>
      <c r="I113" s="76"/>
      <c r="J113" s="76"/>
      <c r="K113" s="76"/>
    </row>
    <row r="114" spans="1:11" x14ac:dyDescent="0.25">
      <c r="A114" s="78"/>
      <c r="B114" s="86"/>
      <c r="C114" s="86"/>
      <c r="D114" s="83"/>
      <c r="E114" s="83"/>
      <c r="F114" s="76"/>
      <c r="G114" s="76"/>
      <c r="H114" s="76"/>
      <c r="I114" s="76"/>
      <c r="J114" s="76"/>
      <c r="K114" s="76"/>
    </row>
    <row r="115" spans="1:11" x14ac:dyDescent="0.25">
      <c r="A115" s="78"/>
      <c r="B115" s="86"/>
      <c r="C115" s="86"/>
      <c r="D115" s="83"/>
      <c r="E115" s="83"/>
      <c r="F115" s="76"/>
      <c r="G115" s="76"/>
      <c r="H115" s="76"/>
      <c r="I115" s="76"/>
      <c r="J115" s="76"/>
      <c r="K115" s="76"/>
    </row>
    <row r="116" spans="1:11" x14ac:dyDescent="0.25">
      <c r="A116" s="78"/>
      <c r="B116" s="86"/>
      <c r="C116" s="86"/>
      <c r="D116" s="83"/>
      <c r="E116" s="83"/>
      <c r="F116" s="76"/>
      <c r="G116" s="76"/>
      <c r="H116" s="76"/>
      <c r="I116" s="76"/>
      <c r="J116" s="76"/>
      <c r="K116" s="76"/>
    </row>
    <row r="117" spans="1:11" x14ac:dyDescent="0.25">
      <c r="A117" s="78"/>
      <c r="B117" s="86"/>
      <c r="C117" s="86"/>
      <c r="D117" s="83"/>
      <c r="E117" s="83"/>
      <c r="F117" s="76"/>
      <c r="G117" s="76"/>
      <c r="H117" s="76"/>
      <c r="I117" s="76"/>
      <c r="J117" s="76"/>
      <c r="K117" s="76"/>
    </row>
    <row r="118" spans="1:11" x14ac:dyDescent="0.25">
      <c r="A118" s="78"/>
      <c r="B118" s="86"/>
      <c r="C118" s="86"/>
      <c r="D118" s="83"/>
      <c r="E118" s="83"/>
      <c r="F118" s="76"/>
      <c r="G118" s="76"/>
      <c r="H118" s="76"/>
      <c r="I118" s="76"/>
      <c r="J118" s="76"/>
      <c r="K118" s="76"/>
    </row>
    <row r="119" spans="1:11" x14ac:dyDescent="0.25">
      <c r="A119" s="78"/>
      <c r="B119" s="86"/>
      <c r="C119" s="86"/>
      <c r="D119" s="83"/>
      <c r="E119" s="83"/>
      <c r="F119" s="76"/>
      <c r="G119" s="76"/>
      <c r="H119" s="76"/>
      <c r="I119" s="76"/>
      <c r="J119" s="76"/>
      <c r="K119" s="76"/>
    </row>
    <row r="120" spans="1:11" x14ac:dyDescent="0.25">
      <c r="A120" s="78"/>
      <c r="B120" s="86"/>
      <c r="C120" s="86"/>
      <c r="D120" s="83"/>
      <c r="E120" s="83"/>
      <c r="F120" s="76"/>
      <c r="G120" s="76"/>
      <c r="H120" s="76"/>
      <c r="I120" s="76"/>
      <c r="J120" s="76"/>
      <c r="K120" s="76"/>
    </row>
    <row r="121" spans="1:11" x14ac:dyDescent="0.25">
      <c r="A121" s="78"/>
      <c r="B121" s="86"/>
      <c r="C121" s="86"/>
      <c r="D121" s="83"/>
      <c r="E121" s="83"/>
      <c r="F121" s="76"/>
      <c r="G121" s="76"/>
      <c r="H121" s="76"/>
      <c r="I121" s="76"/>
      <c r="J121" s="76"/>
      <c r="K121" s="76"/>
    </row>
    <row r="122" spans="1:11" x14ac:dyDescent="0.25">
      <c r="A122" s="78"/>
      <c r="B122" s="86"/>
      <c r="C122" s="86"/>
      <c r="D122" s="83"/>
      <c r="E122" s="83"/>
      <c r="F122" s="76"/>
      <c r="G122" s="76"/>
      <c r="H122" s="76"/>
      <c r="I122" s="76"/>
      <c r="J122" s="76"/>
      <c r="K122" s="76"/>
    </row>
    <row r="123" spans="1:11" x14ac:dyDescent="0.25">
      <c r="A123" s="78"/>
      <c r="B123" s="86"/>
      <c r="C123" s="86"/>
      <c r="D123" s="83"/>
      <c r="E123" s="83"/>
      <c r="F123" s="76"/>
      <c r="G123" s="76"/>
      <c r="H123" s="76"/>
      <c r="I123" s="76"/>
      <c r="J123" s="76"/>
      <c r="K123" s="76"/>
    </row>
    <row r="124" spans="1:11" x14ac:dyDescent="0.25">
      <c r="A124" s="78"/>
      <c r="B124" s="86"/>
      <c r="C124" s="86"/>
      <c r="D124" s="83"/>
      <c r="E124" s="83"/>
      <c r="F124" s="76"/>
      <c r="G124" s="76"/>
      <c r="H124" s="76"/>
      <c r="I124" s="76"/>
      <c r="J124" s="76"/>
      <c r="K124" s="76"/>
    </row>
    <row r="125" spans="1:11" x14ac:dyDescent="0.25">
      <c r="A125" s="78"/>
      <c r="B125" s="86"/>
      <c r="C125" s="86"/>
      <c r="D125" s="83"/>
      <c r="E125" s="83"/>
      <c r="F125" s="76"/>
      <c r="G125" s="76"/>
      <c r="H125" s="76"/>
      <c r="I125" s="76"/>
      <c r="J125" s="76"/>
      <c r="K125" s="76"/>
    </row>
    <row r="126" spans="1:11" x14ac:dyDescent="0.25">
      <c r="A126" s="78"/>
      <c r="B126" s="86"/>
      <c r="C126" s="86"/>
      <c r="D126" s="83"/>
      <c r="E126" s="83"/>
      <c r="F126" s="76"/>
      <c r="G126" s="76"/>
      <c r="H126" s="76"/>
      <c r="I126" s="76"/>
      <c r="J126" s="76"/>
      <c r="K126" s="76"/>
    </row>
    <row r="127" spans="1:11" x14ac:dyDescent="0.25">
      <c r="A127" s="78"/>
      <c r="B127" s="86"/>
      <c r="C127" s="86"/>
      <c r="D127" s="83"/>
      <c r="E127" s="83"/>
      <c r="F127" s="76"/>
      <c r="G127" s="76"/>
      <c r="H127" s="76"/>
      <c r="I127" s="76"/>
      <c r="J127" s="76"/>
      <c r="K127" s="76"/>
    </row>
    <row r="128" spans="1:11" x14ac:dyDescent="0.25">
      <c r="A128" s="78"/>
      <c r="B128" s="86"/>
      <c r="C128" s="86"/>
      <c r="D128" s="83"/>
      <c r="E128" s="83"/>
      <c r="F128" s="76"/>
      <c r="G128" s="76"/>
      <c r="H128" s="76"/>
      <c r="I128" s="76"/>
      <c r="J128" s="76"/>
      <c r="K128" s="76"/>
    </row>
    <row r="129" spans="1:11" x14ac:dyDescent="0.25">
      <c r="A129" s="78"/>
      <c r="B129" s="86"/>
      <c r="C129" s="86"/>
      <c r="D129" s="83"/>
      <c r="E129" s="83"/>
      <c r="F129" s="76"/>
      <c r="G129" s="76"/>
      <c r="H129" s="76"/>
      <c r="I129" s="76"/>
      <c r="J129" s="76"/>
      <c r="K129" s="76"/>
    </row>
    <row r="130" spans="1:11" x14ac:dyDescent="0.25">
      <c r="A130" s="78"/>
      <c r="B130" s="86"/>
      <c r="C130" s="86"/>
      <c r="D130" s="83"/>
      <c r="E130" s="83"/>
      <c r="F130" s="76"/>
      <c r="G130" s="76"/>
      <c r="H130" s="76"/>
      <c r="I130" s="76"/>
      <c r="J130" s="76"/>
      <c r="K130" s="76"/>
    </row>
    <row r="131" spans="1:11" x14ac:dyDescent="0.25">
      <c r="A131" s="78"/>
      <c r="B131" s="86"/>
      <c r="C131" s="86"/>
      <c r="D131" s="83"/>
      <c r="E131" s="83"/>
      <c r="F131" s="76"/>
      <c r="G131" s="76"/>
      <c r="H131" s="76"/>
      <c r="I131" s="76"/>
      <c r="J131" s="76"/>
      <c r="K131" s="76"/>
    </row>
    <row r="132" spans="1:11" x14ac:dyDescent="0.25">
      <c r="A132" s="78"/>
      <c r="B132" s="86"/>
      <c r="C132" s="86"/>
      <c r="D132" s="83"/>
      <c r="E132" s="83"/>
      <c r="F132" s="76"/>
      <c r="G132" s="76"/>
      <c r="H132" s="76"/>
      <c r="I132" s="76"/>
      <c r="J132" s="76"/>
      <c r="K132" s="76"/>
    </row>
    <row r="133" spans="1:11" x14ac:dyDescent="0.25">
      <c r="A133" s="78"/>
      <c r="B133" s="86"/>
      <c r="C133" s="86"/>
      <c r="D133" s="83"/>
      <c r="E133" s="83"/>
      <c r="F133" s="76"/>
      <c r="G133" s="76"/>
      <c r="H133" s="76"/>
      <c r="I133" s="76"/>
      <c r="J133" s="76"/>
      <c r="K133" s="76"/>
    </row>
    <row r="134" spans="1:11" x14ac:dyDescent="0.25">
      <c r="A134" s="78"/>
      <c r="B134" s="86"/>
      <c r="C134" s="86"/>
      <c r="D134" s="83"/>
      <c r="E134" s="83"/>
      <c r="F134" s="76"/>
      <c r="G134" s="76"/>
      <c r="H134" s="76"/>
      <c r="I134" s="76"/>
      <c r="J134" s="76"/>
      <c r="K134" s="76"/>
    </row>
    <row r="135" spans="1:11" x14ac:dyDescent="0.25">
      <c r="A135" s="78"/>
      <c r="B135" s="86"/>
      <c r="C135" s="86"/>
      <c r="D135" s="83"/>
      <c r="E135" s="83"/>
      <c r="F135" s="76"/>
      <c r="G135" s="76"/>
      <c r="H135" s="76"/>
      <c r="I135" s="76"/>
      <c r="J135" s="76"/>
      <c r="K135" s="76"/>
    </row>
    <row r="136" spans="1:11" x14ac:dyDescent="0.25">
      <c r="A136" s="78"/>
      <c r="B136" s="86"/>
      <c r="C136" s="86"/>
      <c r="D136" s="83"/>
      <c r="E136" s="83"/>
      <c r="F136" s="76"/>
      <c r="G136" s="76"/>
      <c r="H136" s="76"/>
      <c r="I136" s="76"/>
      <c r="J136" s="76"/>
      <c r="K136" s="76"/>
    </row>
    <row r="137" spans="1:11" x14ac:dyDescent="0.25">
      <c r="A137" s="78"/>
      <c r="B137" s="86"/>
      <c r="C137" s="86"/>
      <c r="D137" s="83"/>
      <c r="E137" s="83"/>
      <c r="F137" s="76"/>
      <c r="G137" s="76"/>
      <c r="H137" s="76"/>
      <c r="I137" s="76"/>
      <c r="J137" s="76"/>
      <c r="K137" s="76"/>
    </row>
    <row r="138" spans="1:11" x14ac:dyDescent="0.25">
      <c r="A138" s="78"/>
      <c r="B138" s="86"/>
      <c r="C138" s="86"/>
      <c r="D138" s="83"/>
      <c r="E138" s="83"/>
      <c r="F138" s="76"/>
      <c r="G138" s="76"/>
      <c r="H138" s="76"/>
      <c r="I138" s="76"/>
      <c r="J138" s="76"/>
      <c r="K138" s="76"/>
    </row>
    <row r="139" spans="1:11" x14ac:dyDescent="0.25">
      <c r="A139" s="78"/>
      <c r="B139" s="86"/>
      <c r="C139" s="86"/>
      <c r="D139" s="83"/>
      <c r="E139" s="83"/>
      <c r="F139" s="76"/>
      <c r="G139" s="76"/>
      <c r="H139" s="76"/>
      <c r="I139" s="76"/>
      <c r="J139" s="76"/>
      <c r="K139" s="76"/>
    </row>
    <row r="140" spans="1:11" x14ac:dyDescent="0.25">
      <c r="A140" s="78"/>
      <c r="B140" s="86"/>
      <c r="C140" s="86"/>
      <c r="D140" s="83"/>
      <c r="E140" s="83"/>
      <c r="F140" s="76"/>
      <c r="G140" s="76"/>
      <c r="H140" s="76"/>
      <c r="I140" s="76"/>
      <c r="J140" s="76"/>
      <c r="K140" s="76"/>
    </row>
    <row r="141" spans="1:11" x14ac:dyDescent="0.25">
      <c r="A141" s="78"/>
      <c r="B141" s="86"/>
      <c r="C141" s="86"/>
      <c r="D141" s="83"/>
      <c r="E141" s="83"/>
      <c r="F141" s="76"/>
      <c r="G141" s="76"/>
      <c r="H141" s="76"/>
      <c r="I141" s="76"/>
      <c r="J141" s="76"/>
      <c r="K141" s="76"/>
    </row>
    <row r="142" spans="1:11" x14ac:dyDescent="0.25">
      <c r="A142" s="78"/>
      <c r="B142" s="86"/>
      <c r="C142" s="86"/>
      <c r="D142" s="83"/>
      <c r="E142" s="83"/>
      <c r="F142" s="76"/>
      <c r="G142" s="76"/>
      <c r="H142" s="76"/>
      <c r="I142" s="76"/>
      <c r="J142" s="76"/>
      <c r="K142" s="76"/>
    </row>
    <row r="143" spans="1:11" x14ac:dyDescent="0.25">
      <c r="A143" s="78"/>
      <c r="B143" s="86"/>
      <c r="C143" s="86"/>
      <c r="D143" s="83"/>
      <c r="E143" s="83"/>
      <c r="F143" s="76"/>
      <c r="G143" s="76"/>
      <c r="H143" s="76"/>
      <c r="I143" s="76"/>
      <c r="J143" s="76"/>
      <c r="K143" s="76"/>
    </row>
    <row r="144" spans="1:11" x14ac:dyDescent="0.25">
      <c r="A144" s="78"/>
      <c r="B144" s="86"/>
      <c r="C144" s="86"/>
      <c r="D144" s="83"/>
      <c r="E144" s="83"/>
      <c r="F144" s="76"/>
      <c r="G144" s="76"/>
      <c r="H144" s="76"/>
      <c r="I144" s="76"/>
      <c r="J144" s="76"/>
      <c r="K144" s="76"/>
    </row>
    <row r="145" spans="1:11" x14ac:dyDescent="0.25">
      <c r="A145" s="78"/>
      <c r="B145" s="86"/>
      <c r="C145" s="86"/>
      <c r="D145" s="83"/>
      <c r="E145" s="83"/>
      <c r="F145" s="76"/>
      <c r="G145" s="76"/>
      <c r="H145" s="76"/>
      <c r="I145" s="76"/>
      <c r="J145" s="76"/>
      <c r="K145" s="76"/>
    </row>
    <row r="146" spans="1:11" x14ac:dyDescent="0.25">
      <c r="A146" s="78"/>
      <c r="B146" s="86"/>
      <c r="C146" s="86"/>
      <c r="D146" s="83"/>
      <c r="E146" s="83"/>
      <c r="F146" s="76"/>
      <c r="G146" s="76"/>
      <c r="H146" s="76"/>
      <c r="I146" s="76"/>
      <c r="J146" s="76"/>
      <c r="K146" s="76"/>
    </row>
    <row r="147" spans="1:11" x14ac:dyDescent="0.25">
      <c r="A147" s="78"/>
      <c r="B147" s="86"/>
      <c r="C147" s="86"/>
      <c r="D147" s="83"/>
      <c r="E147" s="83"/>
      <c r="F147" s="76"/>
      <c r="G147" s="76"/>
      <c r="H147" s="76"/>
      <c r="I147" s="76"/>
      <c r="J147" s="76"/>
      <c r="K147" s="76"/>
    </row>
    <row r="148" spans="1:11" x14ac:dyDescent="0.25">
      <c r="A148" s="78"/>
      <c r="B148" s="86"/>
      <c r="C148" s="86"/>
      <c r="D148" s="83"/>
      <c r="E148" s="83"/>
      <c r="F148" s="76"/>
      <c r="G148" s="76"/>
      <c r="H148" s="76"/>
      <c r="I148" s="76"/>
      <c r="J148" s="76"/>
      <c r="K148" s="76"/>
    </row>
    <row r="149" spans="1:11" x14ac:dyDescent="0.25">
      <c r="A149" s="78"/>
      <c r="B149" s="86"/>
      <c r="C149" s="86"/>
      <c r="D149" s="83"/>
      <c r="E149" s="83"/>
      <c r="F149" s="76"/>
      <c r="G149" s="76"/>
      <c r="H149" s="76"/>
      <c r="I149" s="76"/>
      <c r="J149" s="76"/>
      <c r="K149" s="76"/>
    </row>
    <row r="150" spans="1:11" x14ac:dyDescent="0.25">
      <c r="A150" s="78"/>
      <c r="B150" s="86"/>
      <c r="C150" s="86"/>
      <c r="D150" s="83"/>
      <c r="E150" s="83"/>
      <c r="F150" s="76"/>
      <c r="G150" s="76"/>
      <c r="H150" s="76"/>
      <c r="I150" s="76"/>
      <c r="J150" s="76"/>
      <c r="K150" s="76"/>
    </row>
    <row r="151" spans="1:11" x14ac:dyDescent="0.25">
      <c r="A151" s="78"/>
      <c r="B151" s="86"/>
      <c r="C151" s="86"/>
      <c r="D151" s="83"/>
      <c r="E151" s="83"/>
      <c r="F151" s="76"/>
      <c r="G151" s="76"/>
      <c r="H151" s="76"/>
      <c r="I151" s="76"/>
      <c r="J151" s="76"/>
      <c r="K151" s="76"/>
    </row>
    <row r="152" spans="1:11" x14ac:dyDescent="0.25">
      <c r="A152" s="78"/>
      <c r="B152" s="86"/>
      <c r="C152" s="86"/>
      <c r="D152" s="83"/>
      <c r="E152" s="83"/>
      <c r="F152" s="76"/>
      <c r="G152" s="76"/>
      <c r="H152" s="76"/>
      <c r="I152" s="76"/>
      <c r="J152" s="76"/>
      <c r="K152" s="76"/>
    </row>
    <row r="153" spans="1:11" x14ac:dyDescent="0.25">
      <c r="A153" s="78"/>
      <c r="B153" s="86"/>
      <c r="C153" s="86"/>
      <c r="D153" s="83"/>
      <c r="E153" s="83"/>
      <c r="F153" s="76"/>
      <c r="G153" s="76"/>
      <c r="H153" s="76"/>
      <c r="I153" s="76"/>
      <c r="J153" s="76"/>
      <c r="K153" s="76"/>
    </row>
    <row r="154" spans="1:11" x14ac:dyDescent="0.25">
      <c r="A154" s="78"/>
      <c r="B154" s="86"/>
      <c r="C154" s="86"/>
      <c r="D154" s="83"/>
      <c r="E154" s="83"/>
      <c r="F154" s="76"/>
      <c r="G154" s="76"/>
      <c r="H154" s="76"/>
      <c r="I154" s="76"/>
      <c r="J154" s="76"/>
      <c r="K154" s="76"/>
    </row>
    <row r="155" spans="1:11" x14ac:dyDescent="0.25">
      <c r="A155" s="78"/>
      <c r="B155" s="86"/>
      <c r="C155" s="86"/>
      <c r="D155" s="83"/>
      <c r="E155" s="83"/>
      <c r="F155" s="76"/>
      <c r="G155" s="76"/>
      <c r="H155" s="76"/>
      <c r="I155" s="76"/>
      <c r="J155" s="76"/>
      <c r="K155" s="76"/>
    </row>
    <row r="156" spans="1:11" x14ac:dyDescent="0.25">
      <c r="A156" s="78"/>
      <c r="B156" s="86"/>
      <c r="C156" s="86"/>
      <c r="D156" s="83"/>
      <c r="E156" s="83"/>
      <c r="F156" s="76"/>
      <c r="G156" s="76"/>
      <c r="H156" s="76"/>
      <c r="I156" s="76"/>
      <c r="J156" s="76"/>
      <c r="K156" s="76"/>
    </row>
    <row r="157" spans="1:11" x14ac:dyDescent="0.25">
      <c r="A157" s="78"/>
      <c r="B157" s="86"/>
      <c r="C157" s="86"/>
      <c r="D157" s="83"/>
      <c r="E157" s="83"/>
      <c r="F157" s="76"/>
      <c r="G157" s="76"/>
      <c r="H157" s="76"/>
      <c r="I157" s="76"/>
      <c r="J157" s="76"/>
      <c r="K157" s="76"/>
    </row>
    <row r="158" spans="1:11" x14ac:dyDescent="0.25">
      <c r="A158" s="78"/>
      <c r="B158" s="86"/>
      <c r="C158" s="86"/>
      <c r="D158" s="83"/>
      <c r="E158" s="83"/>
      <c r="F158" s="76"/>
      <c r="G158" s="76"/>
      <c r="H158" s="76"/>
      <c r="I158" s="76"/>
      <c r="J158" s="76"/>
      <c r="K158" s="76"/>
    </row>
    <row r="159" spans="1:11" x14ac:dyDescent="0.25">
      <c r="A159" s="78"/>
      <c r="B159" s="86"/>
      <c r="C159" s="86"/>
      <c r="D159" s="83"/>
      <c r="E159" s="83"/>
      <c r="F159" s="76"/>
      <c r="G159" s="76"/>
      <c r="H159" s="76"/>
      <c r="I159" s="76"/>
      <c r="J159" s="76"/>
      <c r="K159" s="76"/>
    </row>
    <row r="160" spans="1:11" x14ac:dyDescent="0.25">
      <c r="A160" s="78"/>
      <c r="B160" s="86"/>
      <c r="C160" s="86"/>
      <c r="D160" s="83"/>
      <c r="E160" s="83"/>
      <c r="F160" s="76"/>
      <c r="G160" s="76"/>
      <c r="H160" s="76"/>
      <c r="I160" s="76"/>
      <c r="J160" s="76"/>
      <c r="K160" s="76"/>
    </row>
    <row r="161" spans="1:11" x14ac:dyDescent="0.25">
      <c r="A161" s="78"/>
      <c r="B161" s="86"/>
      <c r="C161" s="86"/>
      <c r="D161" s="83"/>
      <c r="E161" s="83"/>
      <c r="F161" s="76"/>
      <c r="G161" s="76"/>
      <c r="H161" s="76"/>
      <c r="I161" s="76"/>
      <c r="J161" s="76"/>
      <c r="K161" s="76"/>
    </row>
    <row r="162" spans="1:11" x14ac:dyDescent="0.25">
      <c r="A162" s="78"/>
      <c r="B162" s="86"/>
      <c r="C162" s="86"/>
      <c r="D162" s="83"/>
      <c r="E162" s="83"/>
      <c r="F162" s="76"/>
      <c r="G162" s="76"/>
      <c r="H162" s="76"/>
      <c r="I162" s="76"/>
      <c r="J162" s="76"/>
      <c r="K162" s="76"/>
    </row>
    <row r="163" spans="1:11" x14ac:dyDescent="0.25">
      <c r="A163" s="78"/>
      <c r="B163" s="86"/>
      <c r="C163" s="86"/>
      <c r="D163" s="83"/>
      <c r="E163" s="83"/>
      <c r="F163" s="76"/>
      <c r="G163" s="76"/>
      <c r="H163" s="76"/>
      <c r="I163" s="76"/>
      <c r="J163" s="76"/>
      <c r="K163" s="76"/>
    </row>
    <row r="164" spans="1:11" x14ac:dyDescent="0.25">
      <c r="A164" s="78"/>
      <c r="B164" s="86"/>
      <c r="C164" s="86"/>
      <c r="D164" s="83"/>
      <c r="E164" s="83"/>
      <c r="F164" s="76"/>
      <c r="G164" s="76"/>
      <c r="H164" s="76"/>
      <c r="I164" s="76"/>
      <c r="J164" s="76"/>
      <c r="K164" s="76"/>
    </row>
    <row r="165" spans="1:11" x14ac:dyDescent="0.25">
      <c r="A165" s="78"/>
      <c r="B165" s="86"/>
      <c r="C165" s="86"/>
      <c r="D165" s="83"/>
      <c r="E165" s="83"/>
      <c r="F165" s="76"/>
      <c r="G165" s="76"/>
      <c r="H165" s="76"/>
      <c r="I165" s="76"/>
      <c r="J165" s="76"/>
      <c r="K165" s="76"/>
    </row>
    <row r="166" spans="1:11" x14ac:dyDescent="0.25">
      <c r="A166" s="78"/>
      <c r="B166" s="86"/>
      <c r="C166" s="86"/>
      <c r="D166" s="83"/>
      <c r="E166" s="83"/>
      <c r="F166" s="76"/>
      <c r="G166" s="76"/>
      <c r="H166" s="76"/>
      <c r="I166" s="76"/>
      <c r="J166" s="76"/>
      <c r="K166" s="76"/>
    </row>
    <row r="167" spans="1:11" x14ac:dyDescent="0.25">
      <c r="A167" s="78"/>
      <c r="B167" s="86"/>
      <c r="C167" s="86"/>
      <c r="D167" s="83"/>
      <c r="E167" s="83"/>
      <c r="F167" s="76"/>
      <c r="G167" s="76"/>
      <c r="H167" s="76"/>
      <c r="I167" s="76"/>
      <c r="J167" s="76"/>
      <c r="K167" s="76"/>
    </row>
    <row r="168" spans="1:11" x14ac:dyDescent="0.25">
      <c r="A168" s="78"/>
      <c r="B168" s="78"/>
      <c r="C168" s="78"/>
      <c r="D168" s="80"/>
      <c r="E168" s="80"/>
      <c r="F168" s="76"/>
      <c r="G168" s="76"/>
      <c r="H168" s="76"/>
      <c r="I168" s="76"/>
      <c r="J168" s="76"/>
      <c r="K168" s="76"/>
    </row>
    <row r="169" spans="1:11" x14ac:dyDescent="0.25">
      <c r="A169" s="78"/>
      <c r="B169" s="78"/>
      <c r="C169" s="78"/>
      <c r="D169" s="80"/>
      <c r="E169" s="80"/>
      <c r="F169" s="76"/>
      <c r="G169" s="76"/>
      <c r="H169" s="76"/>
      <c r="I169" s="76"/>
      <c r="J169" s="76"/>
      <c r="K169" s="76"/>
    </row>
    <row r="170" spans="1:11" x14ac:dyDescent="0.25">
      <c r="A170" s="78"/>
      <c r="B170" s="78"/>
      <c r="C170" s="78"/>
      <c r="D170" s="80"/>
      <c r="E170" s="80"/>
      <c r="F170" s="76"/>
      <c r="G170" s="76"/>
      <c r="H170" s="76"/>
      <c r="I170" s="76"/>
      <c r="J170" s="76"/>
      <c r="K170" s="76"/>
    </row>
    <row r="171" spans="1:11" x14ac:dyDescent="0.25">
      <c r="A171" s="78"/>
      <c r="B171" s="78"/>
      <c r="C171" s="78"/>
      <c r="D171" s="80"/>
      <c r="E171" s="80"/>
      <c r="F171" s="76"/>
      <c r="G171" s="76"/>
      <c r="H171" s="76"/>
      <c r="I171" s="76"/>
      <c r="J171" s="76"/>
      <c r="K171" s="76"/>
    </row>
    <row r="172" spans="1:11" x14ac:dyDescent="0.25">
      <c r="A172" s="78"/>
      <c r="B172" s="78"/>
      <c r="C172" s="78"/>
      <c r="D172" s="80"/>
      <c r="E172" s="80"/>
      <c r="F172" s="76"/>
      <c r="G172" s="76"/>
      <c r="H172" s="76"/>
      <c r="I172" s="76"/>
      <c r="J172" s="76"/>
      <c r="K172" s="76"/>
    </row>
    <row r="173" spans="1:11" x14ac:dyDescent="0.25">
      <c r="A173" s="78"/>
      <c r="B173" s="78"/>
      <c r="C173" s="78"/>
      <c r="D173" s="80"/>
      <c r="E173" s="80"/>
      <c r="F173" s="76"/>
      <c r="G173" s="76"/>
      <c r="H173" s="76"/>
      <c r="I173" s="76"/>
      <c r="J173" s="76"/>
      <c r="K173" s="76"/>
    </row>
    <row r="174" spans="1:11" x14ac:dyDescent="0.25">
      <c r="A174" s="78"/>
      <c r="B174" s="78"/>
      <c r="C174" s="78"/>
      <c r="D174" s="80"/>
      <c r="E174" s="80"/>
      <c r="F174" s="76"/>
      <c r="G174" s="76"/>
      <c r="H174" s="76"/>
      <c r="I174" s="76"/>
      <c r="J174" s="76"/>
      <c r="K174" s="76"/>
    </row>
    <row r="175" spans="1:11" x14ac:dyDescent="0.25">
      <c r="A175" s="78"/>
      <c r="B175" s="78"/>
      <c r="C175" s="78"/>
      <c r="D175" s="80"/>
      <c r="E175" s="80"/>
      <c r="F175" s="76"/>
      <c r="G175" s="76"/>
      <c r="H175" s="76"/>
      <c r="I175" s="76"/>
      <c r="J175" s="76"/>
      <c r="K175" s="76"/>
    </row>
    <row r="176" spans="1:11" x14ac:dyDescent="0.25">
      <c r="A176" s="78"/>
      <c r="B176" s="78"/>
      <c r="C176" s="78"/>
      <c r="D176" s="80"/>
      <c r="E176" s="80"/>
      <c r="F176" s="76"/>
      <c r="G176" s="76"/>
      <c r="H176" s="76"/>
      <c r="I176" s="76"/>
      <c r="J176" s="76"/>
      <c r="K176" s="76"/>
    </row>
    <row r="177" spans="1:11" x14ac:dyDescent="0.25">
      <c r="A177" s="78"/>
      <c r="B177" s="78"/>
      <c r="C177" s="78"/>
      <c r="D177" s="80"/>
      <c r="E177" s="80"/>
      <c r="F177" s="76"/>
      <c r="G177" s="76"/>
      <c r="H177" s="76"/>
      <c r="I177" s="76"/>
      <c r="J177" s="76"/>
      <c r="K177" s="76"/>
    </row>
    <row r="178" spans="1:11" x14ac:dyDescent="0.25">
      <c r="A178" s="78"/>
      <c r="B178" s="78"/>
      <c r="C178" s="78"/>
      <c r="D178" s="80"/>
      <c r="E178" s="80"/>
      <c r="F178" s="76"/>
      <c r="G178" s="76"/>
      <c r="H178" s="76"/>
      <c r="I178" s="76"/>
      <c r="J178" s="76"/>
      <c r="K178" s="76"/>
    </row>
    <row r="179" spans="1:11" x14ac:dyDescent="0.25">
      <c r="A179" s="78"/>
      <c r="B179" s="78"/>
      <c r="C179" s="78"/>
      <c r="D179" s="80"/>
      <c r="E179" s="80"/>
      <c r="F179" s="76"/>
      <c r="G179" s="76"/>
      <c r="H179" s="76"/>
      <c r="I179" s="76"/>
      <c r="J179" s="76"/>
      <c r="K179" s="76"/>
    </row>
    <row r="180" spans="1:11" x14ac:dyDescent="0.25">
      <c r="A180" s="78"/>
      <c r="B180" s="78"/>
      <c r="C180" s="78"/>
      <c r="D180" s="80"/>
      <c r="E180" s="80"/>
      <c r="F180" s="76"/>
      <c r="G180" s="76"/>
      <c r="H180" s="76"/>
      <c r="I180" s="76"/>
      <c r="J180" s="76"/>
      <c r="K180" s="76"/>
    </row>
    <row r="181" spans="1:11" x14ac:dyDescent="0.25">
      <c r="A181" s="78"/>
      <c r="B181" s="78"/>
      <c r="C181" s="78"/>
      <c r="D181" s="80"/>
      <c r="E181" s="80"/>
      <c r="F181" s="76"/>
      <c r="G181" s="76"/>
      <c r="H181" s="76"/>
      <c r="I181" s="76"/>
      <c r="J181" s="76"/>
      <c r="K181" s="76"/>
    </row>
    <row r="182" spans="1:11" x14ac:dyDescent="0.25">
      <c r="A182" s="78"/>
      <c r="B182" s="78"/>
      <c r="C182" s="78"/>
      <c r="D182" s="80"/>
      <c r="E182" s="80"/>
      <c r="F182" s="76"/>
      <c r="G182" s="76"/>
      <c r="H182" s="76"/>
      <c r="I182" s="76"/>
      <c r="J182" s="76"/>
      <c r="K182" s="76"/>
    </row>
    <row r="183" spans="1:11" x14ac:dyDescent="0.25">
      <c r="A183" s="78"/>
      <c r="B183" s="78"/>
      <c r="C183" s="78"/>
      <c r="D183" s="80"/>
      <c r="E183" s="80"/>
      <c r="F183" s="76"/>
      <c r="G183" s="76"/>
      <c r="H183" s="76"/>
      <c r="I183" s="76"/>
      <c r="J183" s="76"/>
      <c r="K183" s="76"/>
    </row>
    <row r="184" spans="1:11" x14ac:dyDescent="0.25">
      <c r="A184" s="78"/>
      <c r="B184" s="78"/>
      <c r="C184" s="78"/>
      <c r="D184" s="80"/>
      <c r="E184" s="80"/>
      <c r="F184" s="76"/>
      <c r="G184" s="76"/>
      <c r="H184" s="76"/>
      <c r="I184" s="76"/>
      <c r="J184" s="76"/>
      <c r="K184" s="76"/>
    </row>
    <row r="185" spans="1:11" x14ac:dyDescent="0.25">
      <c r="A185" s="78"/>
      <c r="B185" s="78"/>
      <c r="C185" s="78"/>
      <c r="D185" s="80"/>
      <c r="E185" s="80"/>
      <c r="F185" s="76"/>
      <c r="G185" s="76"/>
      <c r="H185" s="76"/>
      <c r="I185" s="76"/>
      <c r="J185" s="76"/>
      <c r="K185" s="76"/>
    </row>
    <row r="186" spans="1:11" x14ac:dyDescent="0.25">
      <c r="A186" s="78"/>
      <c r="B186" s="78"/>
      <c r="C186" s="78"/>
      <c r="D186" s="80"/>
      <c r="E186" s="80"/>
      <c r="F186" s="76"/>
      <c r="G186" s="76"/>
      <c r="H186" s="76"/>
      <c r="I186" s="76"/>
      <c r="J186" s="76"/>
      <c r="K186" s="76"/>
    </row>
    <row r="187" spans="1:11" x14ac:dyDescent="0.25">
      <c r="A187" s="78"/>
      <c r="B187" s="78"/>
      <c r="C187" s="78"/>
      <c r="D187" s="80"/>
      <c r="E187" s="80"/>
      <c r="F187" s="76"/>
      <c r="G187" s="76"/>
      <c r="H187" s="76"/>
      <c r="I187" s="76"/>
      <c r="J187" s="76"/>
      <c r="K187" s="76"/>
    </row>
    <row r="188" spans="1:11" x14ac:dyDescent="0.25">
      <c r="A188" s="78"/>
      <c r="B188" s="78"/>
      <c r="C188" s="78"/>
      <c r="D188" s="80"/>
      <c r="E188" s="80"/>
      <c r="F188" s="76"/>
      <c r="G188" s="76"/>
      <c r="H188" s="76"/>
      <c r="I188" s="76"/>
      <c r="J188" s="76"/>
      <c r="K188" s="76"/>
    </row>
    <row r="189" spans="1:11" x14ac:dyDescent="0.25">
      <c r="A189" s="78"/>
      <c r="B189" s="78"/>
      <c r="C189" s="78"/>
      <c r="D189" s="80"/>
      <c r="E189" s="80"/>
      <c r="F189" s="76"/>
      <c r="G189" s="76"/>
      <c r="H189" s="76"/>
      <c r="I189" s="76"/>
      <c r="J189" s="76"/>
      <c r="K189" s="76"/>
    </row>
    <row r="190" spans="1:11" x14ac:dyDescent="0.25">
      <c r="A190" s="78"/>
      <c r="B190" s="78"/>
      <c r="C190" s="78"/>
      <c r="D190" s="80"/>
      <c r="E190" s="80"/>
      <c r="F190" s="76"/>
      <c r="G190" s="76"/>
      <c r="H190" s="76"/>
      <c r="I190" s="76"/>
      <c r="J190" s="76"/>
      <c r="K190" s="76"/>
    </row>
    <row r="191" spans="1:11" x14ac:dyDescent="0.25">
      <c r="A191" s="78"/>
      <c r="B191" s="78"/>
      <c r="C191" s="78"/>
      <c r="D191" s="80"/>
      <c r="E191" s="80"/>
      <c r="F191" s="76"/>
      <c r="G191" s="76"/>
      <c r="H191" s="76"/>
      <c r="I191" s="76"/>
      <c r="J191" s="76"/>
      <c r="K191" s="76"/>
    </row>
    <row r="192" spans="1:11" x14ac:dyDescent="0.25">
      <c r="A192" s="75"/>
      <c r="B192" s="75"/>
      <c r="C192" s="75"/>
      <c r="D192" s="76"/>
      <c r="E192" s="76"/>
      <c r="F192" s="76"/>
      <c r="G192" s="76"/>
      <c r="H192" s="76"/>
      <c r="I192" s="76"/>
      <c r="J192" s="76"/>
      <c r="K192" s="76"/>
    </row>
    <row r="193" spans="1:11" x14ac:dyDescent="0.25">
      <c r="A193" s="75"/>
      <c r="B193" s="75"/>
      <c r="C193" s="75"/>
      <c r="D193" s="76"/>
      <c r="E193" s="76"/>
      <c r="F193" s="76"/>
      <c r="G193" s="76"/>
      <c r="H193" s="76"/>
      <c r="I193" s="76"/>
      <c r="J193" s="76"/>
      <c r="K193" s="76"/>
    </row>
    <row r="194" spans="1:11" x14ac:dyDescent="0.25">
      <c r="A194" s="75"/>
      <c r="B194" s="75"/>
      <c r="C194" s="75"/>
      <c r="D194" s="76"/>
      <c r="E194" s="76"/>
      <c r="F194" s="76"/>
      <c r="G194" s="76"/>
      <c r="H194" s="76"/>
      <c r="I194" s="76"/>
      <c r="J194" s="76"/>
      <c r="K194" s="76"/>
    </row>
    <row r="195" spans="1:11" x14ac:dyDescent="0.25">
      <c r="A195" s="75"/>
      <c r="B195" s="75"/>
      <c r="C195" s="75"/>
      <c r="D195" s="76"/>
      <c r="E195" s="76"/>
      <c r="F195" s="76"/>
      <c r="G195" s="76"/>
      <c r="H195" s="76"/>
      <c r="I195" s="76"/>
      <c r="J195" s="76"/>
      <c r="K195" s="76"/>
    </row>
    <row r="196" spans="1:11" x14ac:dyDescent="0.25">
      <c r="A196" s="75"/>
      <c r="B196" s="75"/>
      <c r="C196" s="75"/>
      <c r="D196" s="76"/>
      <c r="E196" s="76"/>
      <c r="F196" s="76"/>
      <c r="G196" s="76"/>
      <c r="H196" s="76"/>
      <c r="I196" s="76"/>
      <c r="J196" s="76"/>
      <c r="K196" s="76"/>
    </row>
    <row r="197" spans="1:11" x14ac:dyDescent="0.25">
      <c r="A197" s="75"/>
      <c r="B197" s="75"/>
      <c r="C197" s="75"/>
      <c r="D197" s="76"/>
      <c r="E197" s="76"/>
      <c r="F197" s="76"/>
      <c r="G197" s="76"/>
      <c r="H197" s="76"/>
      <c r="I197" s="76"/>
      <c r="J197" s="76"/>
      <c r="K197" s="76"/>
    </row>
    <row r="198" spans="1:11" x14ac:dyDescent="0.25">
      <c r="A198" s="75"/>
      <c r="B198" s="75"/>
      <c r="C198" s="75"/>
      <c r="D198" s="76"/>
      <c r="E198" s="76"/>
      <c r="F198" s="76"/>
      <c r="G198" s="76"/>
      <c r="H198" s="76"/>
      <c r="I198" s="76"/>
      <c r="J198" s="76"/>
      <c r="K198" s="76"/>
    </row>
    <row r="199" spans="1:11" x14ac:dyDescent="0.25">
      <c r="A199" s="75"/>
      <c r="B199" s="75"/>
      <c r="C199" s="75"/>
      <c r="D199" s="76"/>
      <c r="E199" s="76"/>
      <c r="F199" s="76"/>
      <c r="G199" s="76"/>
      <c r="H199" s="76"/>
      <c r="I199" s="76"/>
      <c r="J199" s="76"/>
      <c r="K199" s="76"/>
    </row>
    <row r="200" spans="1:11" x14ac:dyDescent="0.25">
      <c r="A200" s="75"/>
      <c r="B200" s="75"/>
      <c r="C200" s="75"/>
      <c r="D200" s="76"/>
      <c r="E200" s="76"/>
      <c r="F200" s="76"/>
      <c r="G200" s="76"/>
      <c r="H200" s="76"/>
      <c r="I200" s="76"/>
      <c r="J200" s="76"/>
      <c r="K200" s="76"/>
    </row>
    <row r="201" spans="1:11" x14ac:dyDescent="0.25">
      <c r="A201" s="75"/>
      <c r="B201" s="75"/>
      <c r="C201" s="75"/>
      <c r="D201" s="76"/>
      <c r="E201" s="76"/>
      <c r="F201" s="76"/>
      <c r="G201" s="76"/>
      <c r="H201" s="76"/>
      <c r="I201" s="76"/>
      <c r="J201" s="76"/>
      <c r="K201" s="76"/>
    </row>
    <row r="202" spans="1:11" x14ac:dyDescent="0.25">
      <c r="A202" s="75"/>
      <c r="B202" s="75"/>
      <c r="C202" s="75"/>
      <c r="D202" s="76"/>
      <c r="E202" s="76"/>
      <c r="F202" s="76"/>
      <c r="G202" s="76"/>
      <c r="H202" s="76"/>
      <c r="I202" s="76"/>
      <c r="J202" s="76"/>
      <c r="K202" s="76"/>
    </row>
    <row r="203" spans="1:11" x14ac:dyDescent="0.25">
      <c r="A203" s="75"/>
      <c r="B203" s="75"/>
      <c r="C203" s="75"/>
      <c r="D203" s="76"/>
      <c r="E203" s="76"/>
      <c r="F203" s="76"/>
      <c r="G203" s="76"/>
      <c r="H203" s="76"/>
      <c r="I203" s="76"/>
      <c r="J203" s="76"/>
      <c r="K203" s="76"/>
    </row>
    <row r="204" spans="1:11" x14ac:dyDescent="0.25">
      <c r="A204" s="75"/>
      <c r="B204" s="75"/>
      <c r="C204" s="75"/>
      <c r="D204" s="76"/>
      <c r="E204" s="76"/>
      <c r="F204" s="76"/>
      <c r="G204" s="76"/>
      <c r="H204" s="76"/>
      <c r="I204" s="76"/>
      <c r="J204" s="76"/>
      <c r="K204" s="76"/>
    </row>
    <row r="205" spans="1:11" x14ac:dyDescent="0.25">
      <c r="A205" s="75"/>
      <c r="B205" s="75"/>
      <c r="C205" s="75"/>
      <c r="D205" s="76"/>
      <c r="E205" s="76"/>
      <c r="F205" s="76"/>
      <c r="G205" s="76"/>
      <c r="H205" s="76"/>
      <c r="I205" s="76"/>
      <c r="J205" s="76"/>
      <c r="K205" s="76"/>
    </row>
    <row r="206" spans="1:11" x14ac:dyDescent="0.25">
      <c r="A206" s="75"/>
      <c r="B206" s="75"/>
      <c r="C206" s="75"/>
      <c r="D206" s="76"/>
      <c r="E206" s="76"/>
      <c r="F206" s="76"/>
      <c r="G206" s="76"/>
      <c r="H206" s="76"/>
      <c r="I206" s="76"/>
      <c r="J206" s="76"/>
      <c r="K206" s="76"/>
    </row>
    <row r="207" spans="1:11" x14ac:dyDescent="0.25">
      <c r="A207" s="75"/>
      <c r="B207" s="75"/>
      <c r="C207" s="75"/>
      <c r="D207" s="76"/>
      <c r="E207" s="76"/>
      <c r="F207" s="76"/>
      <c r="G207" s="76"/>
      <c r="H207" s="76"/>
      <c r="I207" s="76"/>
      <c r="J207" s="76"/>
      <c r="K207" s="76"/>
    </row>
    <row r="208" spans="1:11" x14ac:dyDescent="0.25">
      <c r="A208" s="75"/>
      <c r="B208" s="75"/>
      <c r="C208" s="75"/>
      <c r="D208" s="76"/>
      <c r="E208" s="76"/>
      <c r="F208" s="76"/>
      <c r="G208" s="76"/>
      <c r="H208" s="76"/>
      <c r="I208" s="76"/>
      <c r="J208" s="76"/>
      <c r="K208" s="76"/>
    </row>
    <row r="209" spans="1:11" x14ac:dyDescent="0.25">
      <c r="A209" s="75"/>
      <c r="B209" s="75"/>
      <c r="C209" s="75"/>
      <c r="D209" s="76"/>
      <c r="E209" s="76"/>
      <c r="F209" s="76"/>
      <c r="G209" s="76"/>
      <c r="H209" s="76"/>
      <c r="I209" s="76"/>
      <c r="J209" s="76"/>
      <c r="K209" s="76"/>
    </row>
    <row r="210" spans="1:11" x14ac:dyDescent="0.25">
      <c r="A210" s="75"/>
      <c r="B210" s="75"/>
      <c r="C210" s="75"/>
      <c r="D210" s="76"/>
      <c r="E210" s="76"/>
      <c r="F210" s="76"/>
      <c r="G210" s="76"/>
      <c r="H210" s="76"/>
      <c r="I210" s="76"/>
      <c r="J210" s="76"/>
      <c r="K210" s="76"/>
    </row>
    <row r="211" spans="1:11" x14ac:dyDescent="0.25">
      <c r="A211" s="75"/>
      <c r="B211" s="75"/>
      <c r="C211" s="75"/>
      <c r="D211" s="76"/>
      <c r="E211" s="76"/>
      <c r="F211" s="76"/>
      <c r="G211" s="76"/>
      <c r="H211" s="76"/>
      <c r="I211" s="76"/>
      <c r="J211" s="76"/>
      <c r="K211" s="76"/>
    </row>
  </sheetData>
  <mergeCells count="1">
    <mergeCell ref="A45:J45"/>
  </mergeCells>
  <pageMargins left="0.7" right="0.7" top="0.75" bottom="0.75" header="0.3" footer="0.3"/>
  <pageSetup scale="71" orientation="portrait" r:id="rId1"/>
  <drawing r:id="rId2"/>
  <legacyDrawing r:id="rId3"/>
  <oleObjects>
    <mc:AlternateContent xmlns:mc="http://schemas.openxmlformats.org/markup-compatibility/2006">
      <mc:Choice Requires="x14">
        <oleObject progId="Word.Document.12" shapeId="407554" r:id="rId4">
          <objectPr defaultSize="0" r:id="rId5">
            <anchor moveWithCells="1">
              <from>
                <xdr:col>1</xdr:col>
                <xdr:colOff>0</xdr:colOff>
                <xdr:row>47</xdr:row>
                <xdr:rowOff>0</xdr:rowOff>
              </from>
              <to>
                <xdr:col>10</xdr:col>
                <xdr:colOff>371475</xdr:colOff>
                <xdr:row>68</xdr:row>
                <xdr:rowOff>104775</xdr:rowOff>
              </to>
            </anchor>
          </objectPr>
        </oleObject>
      </mc:Choice>
      <mc:Fallback>
        <oleObject progId="Word.Document.12" shapeId="407554" r:id="rId4"/>
      </mc:Fallback>
    </mc:AlternateContent>
  </oleObjects>
</worksheet>
</file>

<file path=xl/worksheets/sheet1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11"/>
  <sheetViews>
    <sheetView topLeftCell="A40" workbookViewId="0">
      <selection activeCell="P52" sqref="P52"/>
    </sheetView>
  </sheetViews>
  <sheetFormatPr defaultColWidth="9.140625" defaultRowHeight="15" x14ac:dyDescent="0.25"/>
  <cols>
    <col min="1" max="1" width="5.28515625" style="61" customWidth="1"/>
    <col min="2" max="2" width="9.140625" style="61"/>
    <col min="3" max="3" width="10.42578125" style="61" customWidth="1"/>
    <col min="4" max="16384" width="9.140625" style="59"/>
  </cols>
  <sheetData>
    <row r="1" spans="1:10" ht="21" x14ac:dyDescent="0.35">
      <c r="A1" s="63" t="s">
        <v>209</v>
      </c>
    </row>
    <row r="2" spans="1:10" x14ac:dyDescent="0.25">
      <c r="B2" s="65">
        <v>9.1999999999999993</v>
      </c>
      <c r="C2" s="61" t="s">
        <v>24</v>
      </c>
      <c r="D2" s="208"/>
    </row>
    <row r="3" spans="1:10" x14ac:dyDescent="0.25">
      <c r="B3" s="65" t="s">
        <v>68</v>
      </c>
      <c r="C3" s="61" t="s">
        <v>26</v>
      </c>
      <c r="D3" s="208" t="s">
        <v>219</v>
      </c>
      <c r="E3" s="59" t="s">
        <v>71</v>
      </c>
    </row>
    <row r="4" spans="1:10" x14ac:dyDescent="0.25">
      <c r="B4" s="25" t="s">
        <v>27</v>
      </c>
      <c r="D4" s="26" t="s">
        <v>192</v>
      </c>
      <c r="E4" s="66"/>
      <c r="F4" s="66"/>
      <c r="G4" s="66"/>
      <c r="H4" s="66"/>
      <c r="I4" s="66"/>
      <c r="J4" s="66"/>
    </row>
    <row r="5" spans="1:10" x14ac:dyDescent="0.25">
      <c r="B5" s="28"/>
    </row>
    <row r="6" spans="1:10" x14ac:dyDescent="0.25">
      <c r="F6" s="26" t="s">
        <v>29</v>
      </c>
      <c r="G6" s="26"/>
      <c r="H6" s="26" t="s">
        <v>174</v>
      </c>
      <c r="I6" s="26"/>
      <c r="J6" s="26"/>
    </row>
    <row r="7" spans="1:10" ht="26.25" x14ac:dyDescent="0.25">
      <c r="A7" s="60" t="s">
        <v>31</v>
      </c>
      <c r="B7" s="60" t="s">
        <v>32</v>
      </c>
      <c r="C7" s="60" t="s">
        <v>33</v>
      </c>
    </row>
    <row r="8" spans="1:10" x14ac:dyDescent="0.25">
      <c r="B8" s="62" t="s">
        <v>34</v>
      </c>
      <c r="C8" s="62" t="s">
        <v>3</v>
      </c>
    </row>
    <row r="9" spans="1:10" x14ac:dyDescent="0.25">
      <c r="A9" s="184">
        <v>1</v>
      </c>
      <c r="B9" s="33"/>
      <c r="C9" s="222">
        <v>10</v>
      </c>
      <c r="E9" s="61" t="s">
        <v>35</v>
      </c>
      <c r="F9" s="61"/>
    </row>
    <row r="10" spans="1:10" x14ac:dyDescent="0.25">
      <c r="A10" s="184">
        <v>1</v>
      </c>
      <c r="B10" s="33"/>
      <c r="C10" s="222">
        <v>10</v>
      </c>
      <c r="E10" s="61" t="s">
        <v>36</v>
      </c>
      <c r="F10" s="61"/>
    </row>
    <row r="11" spans="1:10" x14ac:dyDescent="0.25">
      <c r="A11" s="184">
        <v>1</v>
      </c>
      <c r="B11" s="33"/>
      <c r="C11" s="222">
        <v>10</v>
      </c>
      <c r="E11" s="61" t="s">
        <v>37</v>
      </c>
      <c r="F11" s="61"/>
    </row>
    <row r="12" spans="1:10" x14ac:dyDescent="0.25">
      <c r="A12" s="184">
        <v>1</v>
      </c>
      <c r="B12" s="33"/>
      <c r="C12" s="222">
        <v>10</v>
      </c>
      <c r="E12" s="61"/>
      <c r="F12" s="61"/>
    </row>
    <row r="13" spans="1:10" x14ac:dyDescent="0.25">
      <c r="A13" s="184">
        <v>1</v>
      </c>
      <c r="B13" s="33"/>
      <c r="C13" s="222">
        <v>10</v>
      </c>
      <c r="E13" s="61" t="s">
        <v>38</v>
      </c>
      <c r="F13" s="61"/>
    </row>
    <row r="14" spans="1:10" x14ac:dyDescent="0.25">
      <c r="A14" s="184">
        <v>1</v>
      </c>
      <c r="B14" s="33"/>
      <c r="C14" s="222">
        <v>10</v>
      </c>
      <c r="E14" s="61" t="s">
        <v>39</v>
      </c>
      <c r="F14" s="61"/>
    </row>
    <row r="15" spans="1:10" x14ac:dyDescent="0.25">
      <c r="A15" s="184">
        <v>1</v>
      </c>
      <c r="B15" s="33"/>
      <c r="C15" s="222">
        <v>0</v>
      </c>
      <c r="E15" s="61" t="s">
        <v>40</v>
      </c>
      <c r="F15" s="61"/>
    </row>
    <row r="16" spans="1:10" x14ac:dyDescent="0.25">
      <c r="A16" s="184">
        <v>1</v>
      </c>
      <c r="B16" s="33"/>
      <c r="C16" s="222">
        <v>10</v>
      </c>
      <c r="E16" s="61" t="s">
        <v>41</v>
      </c>
      <c r="F16" s="61"/>
    </row>
    <row r="17" spans="1:6" x14ac:dyDescent="0.25">
      <c r="A17" s="184">
        <v>1</v>
      </c>
      <c r="B17" s="33"/>
      <c r="C17" s="222">
        <v>10</v>
      </c>
      <c r="E17" s="61" t="s">
        <v>42</v>
      </c>
      <c r="F17" s="61"/>
    </row>
    <row r="18" spans="1:6" x14ac:dyDescent="0.25">
      <c r="A18" s="184">
        <v>1</v>
      </c>
      <c r="B18" s="33"/>
      <c r="C18" s="222">
        <v>10</v>
      </c>
      <c r="E18" s="61" t="s">
        <v>43</v>
      </c>
      <c r="F18" s="61"/>
    </row>
    <row r="19" spans="1:6" x14ac:dyDescent="0.25">
      <c r="A19" s="184">
        <v>1</v>
      </c>
      <c r="B19" s="33"/>
      <c r="C19" s="222">
        <v>10</v>
      </c>
      <c r="E19" s="61" t="s">
        <v>44</v>
      </c>
      <c r="F19" s="61"/>
    </row>
    <row r="20" spans="1:6" x14ac:dyDescent="0.25">
      <c r="A20" s="184">
        <v>1</v>
      </c>
      <c r="B20" s="65"/>
      <c r="C20" s="222">
        <v>10</v>
      </c>
      <c r="E20" s="61" t="s">
        <v>45</v>
      </c>
    </row>
    <row r="21" spans="1:6" x14ac:dyDescent="0.25">
      <c r="A21" s="184">
        <v>1</v>
      </c>
      <c r="B21" s="65"/>
      <c r="C21" s="222">
        <v>10</v>
      </c>
      <c r="E21" s="61" t="s">
        <v>46</v>
      </c>
    </row>
    <row r="22" spans="1:6" x14ac:dyDescent="0.25">
      <c r="A22" s="184">
        <v>1</v>
      </c>
      <c r="B22" s="65"/>
      <c r="C22" s="222">
        <v>10</v>
      </c>
    </row>
    <row r="23" spans="1:6" x14ac:dyDescent="0.25">
      <c r="A23" s="184">
        <v>1</v>
      </c>
      <c r="B23" s="65"/>
      <c r="C23" s="222">
        <v>10</v>
      </c>
      <c r="E23" s="61" t="s">
        <v>47</v>
      </c>
    </row>
    <row r="24" spans="1:6" x14ac:dyDescent="0.25">
      <c r="A24" s="184">
        <v>1</v>
      </c>
      <c r="B24" s="65"/>
      <c r="C24" s="222">
        <v>10</v>
      </c>
      <c r="E24" s="61" t="s">
        <v>139</v>
      </c>
    </row>
    <row r="25" spans="1:6" x14ac:dyDescent="0.25">
      <c r="A25" s="65"/>
      <c r="B25" s="65"/>
      <c r="C25" s="143"/>
    </row>
    <row r="26" spans="1:6" x14ac:dyDescent="0.25">
      <c r="A26" s="65"/>
      <c r="B26" s="73"/>
      <c r="C26" s="77"/>
    </row>
    <row r="27" spans="1:6" ht="15.75" x14ac:dyDescent="0.25">
      <c r="A27" s="65"/>
      <c r="B27" s="73"/>
      <c r="C27" s="77"/>
      <c r="E27" s="35"/>
    </row>
    <row r="28" spans="1:6" ht="15.75" x14ac:dyDescent="0.25">
      <c r="A28" s="65"/>
      <c r="B28" s="73"/>
      <c r="C28" s="77"/>
      <c r="E28" s="35"/>
    </row>
    <row r="29" spans="1:6" ht="15.75" x14ac:dyDescent="0.25">
      <c r="A29" s="65"/>
      <c r="B29" s="65"/>
      <c r="C29" s="77" t="s">
        <v>71</v>
      </c>
      <c r="E29" s="35"/>
    </row>
    <row r="30" spans="1:6" ht="15.75" x14ac:dyDescent="0.25">
      <c r="A30" s="65"/>
      <c r="B30" s="65"/>
      <c r="C30" s="77" t="s">
        <v>71</v>
      </c>
      <c r="E30" s="35"/>
    </row>
    <row r="31" spans="1:6" ht="15.75" x14ac:dyDescent="0.25">
      <c r="A31" s="65"/>
      <c r="B31" s="65"/>
      <c r="C31" s="32"/>
      <c r="E31" s="35"/>
    </row>
    <row r="32" spans="1:6" x14ac:dyDescent="0.25">
      <c r="A32" s="65"/>
      <c r="B32" s="65"/>
      <c r="C32" s="72"/>
    </row>
    <row r="33" spans="1:11" x14ac:dyDescent="0.25">
      <c r="A33" s="65"/>
      <c r="B33" s="65"/>
      <c r="C33" s="72"/>
    </row>
    <row r="34" spans="1:11" x14ac:dyDescent="0.25">
      <c r="A34" s="65"/>
      <c r="B34" s="65"/>
      <c r="C34" s="72"/>
    </row>
    <row r="35" spans="1:11" x14ac:dyDescent="0.25">
      <c r="A35" s="65"/>
      <c r="B35" s="65"/>
      <c r="C35" s="72"/>
    </row>
    <row r="36" spans="1:11" x14ac:dyDescent="0.25">
      <c r="A36" s="65"/>
      <c r="B36" s="65"/>
      <c r="C36" s="72"/>
    </row>
    <row r="37" spans="1:11" x14ac:dyDescent="0.25">
      <c r="A37" s="65"/>
      <c r="B37" s="65"/>
      <c r="C37" s="73"/>
    </row>
    <row r="38" spans="1:11" x14ac:dyDescent="0.25">
      <c r="A38" s="65"/>
      <c r="B38" s="65"/>
      <c r="C38" s="65"/>
    </row>
    <row r="39" spans="1:11" x14ac:dyDescent="0.25">
      <c r="B39" s="64"/>
      <c r="C39" s="64">
        <f>SUM(C9:C38)</f>
        <v>150</v>
      </c>
      <c r="D39" s="61" t="s">
        <v>48</v>
      </c>
    </row>
    <row r="40" spans="1:11" x14ac:dyDescent="0.25">
      <c r="A40" s="64">
        <f>SUM(A9:A39)</f>
        <v>16</v>
      </c>
      <c r="B40" s="61" t="s">
        <v>49</v>
      </c>
    </row>
    <row r="41" spans="1:11" x14ac:dyDescent="0.25">
      <c r="B41" s="180">
        <f>C39/A40</f>
        <v>9.375</v>
      </c>
      <c r="C41" s="61" t="s">
        <v>50</v>
      </c>
    </row>
    <row r="42" spans="1:11" x14ac:dyDescent="0.25">
      <c r="D42" s="65">
        <v>10</v>
      </c>
      <c r="E42" s="61" t="s">
        <v>51</v>
      </c>
    </row>
    <row r="43" spans="1:11" x14ac:dyDescent="0.25">
      <c r="D43" s="67">
        <f>B41/D42</f>
        <v>0.9375</v>
      </c>
      <c r="E43" s="61" t="s">
        <v>52</v>
      </c>
    </row>
    <row r="45" spans="1:11" ht="36" customHeight="1" x14ac:dyDescent="0.25">
      <c r="A45" s="311" t="s">
        <v>149</v>
      </c>
      <c r="B45" s="311"/>
      <c r="C45" s="311"/>
      <c r="D45" s="311"/>
      <c r="E45" s="311"/>
      <c r="F45" s="311"/>
      <c r="G45" s="311"/>
      <c r="H45" s="311"/>
      <c r="I45" s="311"/>
      <c r="J45" s="311"/>
    </row>
    <row r="46" spans="1:11" ht="21" x14ac:dyDescent="0.35">
      <c r="A46" s="74"/>
      <c r="B46" s="75"/>
      <c r="C46" s="75"/>
      <c r="D46" s="76"/>
      <c r="E46" s="76"/>
      <c r="F46" s="76"/>
      <c r="G46" s="76"/>
      <c r="H46" s="76"/>
      <c r="I46" s="76"/>
      <c r="J46" s="76"/>
      <c r="K46" s="76"/>
    </row>
    <row r="47" spans="1:11" x14ac:dyDescent="0.25">
      <c r="A47" s="75"/>
      <c r="B47" s="28"/>
      <c r="C47" s="75"/>
      <c r="D47" s="76"/>
      <c r="E47" s="76"/>
      <c r="F47" s="76"/>
      <c r="G47" s="76"/>
      <c r="H47" s="76"/>
      <c r="I47" s="76"/>
      <c r="J47" s="76"/>
      <c r="K47" s="76"/>
    </row>
    <row r="48" spans="1:11" x14ac:dyDescent="0.25">
      <c r="A48" s="75"/>
      <c r="B48" s="28"/>
      <c r="C48" s="75"/>
      <c r="D48" s="76"/>
      <c r="E48" s="76"/>
      <c r="F48" s="76"/>
      <c r="G48" s="76"/>
      <c r="H48" s="76"/>
      <c r="I48" s="76"/>
      <c r="J48" s="76"/>
      <c r="K48" s="76"/>
    </row>
    <row r="49" spans="1:11" x14ac:dyDescent="0.25">
      <c r="A49" s="75"/>
      <c r="B49" s="25"/>
      <c r="C49" s="75"/>
      <c r="D49" s="75"/>
      <c r="E49" s="76"/>
      <c r="F49" s="76"/>
      <c r="G49" s="76"/>
      <c r="H49" s="76"/>
      <c r="I49" s="76"/>
      <c r="J49" s="76"/>
      <c r="K49" s="76"/>
    </row>
    <row r="50" spans="1:11" x14ac:dyDescent="0.25">
      <c r="A50" s="75"/>
      <c r="B50" s="28"/>
      <c r="C50" s="75"/>
      <c r="D50" s="76"/>
      <c r="E50" s="76"/>
      <c r="F50" s="76"/>
      <c r="G50" s="76"/>
      <c r="H50" s="76"/>
      <c r="I50" s="76"/>
      <c r="J50" s="76"/>
      <c r="K50" s="76"/>
    </row>
    <row r="51" spans="1:11" x14ac:dyDescent="0.25">
      <c r="A51" s="75"/>
      <c r="B51" s="75"/>
      <c r="C51" s="75"/>
      <c r="D51" s="76"/>
      <c r="E51" s="76"/>
      <c r="F51" s="75"/>
      <c r="G51" s="75"/>
      <c r="H51" s="75"/>
      <c r="I51" s="75"/>
      <c r="J51" s="75"/>
      <c r="K51" s="76"/>
    </row>
    <row r="52" spans="1:11" ht="26.25" x14ac:dyDescent="0.25">
      <c r="A52" s="112"/>
      <c r="B52" s="270"/>
      <c r="C52" s="270"/>
      <c r="D52" s="271"/>
      <c r="E52" s="271"/>
      <c r="F52" s="76"/>
      <c r="G52" s="76"/>
      <c r="H52" s="76"/>
      <c r="I52" s="76"/>
      <c r="J52" s="76"/>
      <c r="K52" s="76"/>
    </row>
    <row r="53" spans="1:11" x14ac:dyDescent="0.25">
      <c r="A53" s="75"/>
      <c r="B53" s="163"/>
      <c r="C53" s="163"/>
      <c r="D53" s="271"/>
      <c r="E53" s="271"/>
      <c r="F53" s="76"/>
      <c r="G53" s="76"/>
      <c r="H53" s="76"/>
      <c r="I53" s="76"/>
      <c r="J53" s="76"/>
      <c r="K53" s="76"/>
    </row>
    <row r="54" spans="1:11" x14ac:dyDescent="0.25">
      <c r="A54" s="28"/>
      <c r="B54" s="163"/>
      <c r="C54" s="162"/>
      <c r="D54" s="271"/>
      <c r="E54" s="272"/>
      <c r="F54" s="75"/>
      <c r="G54" s="76"/>
      <c r="H54" s="76"/>
      <c r="I54" s="76"/>
      <c r="J54" s="76"/>
      <c r="K54" s="76"/>
    </row>
    <row r="55" spans="1:11" x14ac:dyDescent="0.25">
      <c r="A55" s="28"/>
      <c r="B55" s="163"/>
      <c r="C55" s="162"/>
      <c r="D55" s="271"/>
      <c r="E55" s="272"/>
      <c r="F55" s="75"/>
      <c r="G55" s="76"/>
      <c r="H55" s="76"/>
      <c r="I55" s="76"/>
      <c r="J55" s="76"/>
      <c r="K55" s="76"/>
    </row>
    <row r="56" spans="1:11" x14ac:dyDescent="0.25">
      <c r="A56" s="28"/>
      <c r="B56" s="163"/>
      <c r="C56" s="162"/>
      <c r="D56" s="271"/>
      <c r="E56" s="272"/>
      <c r="F56" s="75"/>
      <c r="G56" s="76"/>
      <c r="H56" s="76"/>
      <c r="I56" s="76"/>
      <c r="J56" s="76"/>
      <c r="K56" s="76"/>
    </row>
    <row r="57" spans="1:11" x14ac:dyDescent="0.25">
      <c r="A57" s="28"/>
      <c r="B57" s="163"/>
      <c r="C57" s="162"/>
      <c r="D57" s="271"/>
      <c r="E57" s="272"/>
      <c r="F57" s="75"/>
      <c r="G57" s="76"/>
      <c r="H57" s="76"/>
      <c r="I57" s="76"/>
      <c r="J57" s="76"/>
      <c r="K57" s="76"/>
    </row>
    <row r="58" spans="1:11" x14ac:dyDescent="0.25">
      <c r="A58" s="28"/>
      <c r="B58" s="163"/>
      <c r="C58" s="162"/>
      <c r="D58" s="271"/>
      <c r="E58" s="272"/>
      <c r="F58" s="75"/>
      <c r="G58" s="76"/>
      <c r="H58" s="76"/>
      <c r="I58" s="76"/>
      <c r="J58" s="76"/>
      <c r="K58" s="76"/>
    </row>
    <row r="59" spans="1:11" x14ac:dyDescent="0.25">
      <c r="A59" s="28"/>
      <c r="B59" s="163"/>
      <c r="C59" s="162"/>
      <c r="D59" s="271"/>
      <c r="E59" s="272"/>
      <c r="F59" s="75"/>
      <c r="G59" s="76"/>
      <c r="H59" s="76"/>
      <c r="I59" s="76"/>
      <c r="J59" s="76"/>
      <c r="K59" s="76"/>
    </row>
    <row r="60" spans="1:11" x14ac:dyDescent="0.25">
      <c r="A60" s="28"/>
      <c r="B60" s="163"/>
      <c r="C60" s="162"/>
      <c r="D60" s="271"/>
      <c r="E60" s="272"/>
      <c r="F60" s="75"/>
      <c r="G60" s="76"/>
      <c r="H60" s="76"/>
      <c r="I60" s="76"/>
      <c r="J60" s="76"/>
      <c r="K60" s="76"/>
    </row>
    <row r="61" spans="1:11" x14ac:dyDescent="0.25">
      <c r="A61" s="28"/>
      <c r="B61" s="163"/>
      <c r="C61" s="162"/>
      <c r="D61" s="271"/>
      <c r="E61" s="272"/>
      <c r="F61" s="75"/>
      <c r="G61" s="76"/>
      <c r="H61" s="76"/>
      <c r="I61" s="76"/>
      <c r="J61" s="76"/>
      <c r="K61" s="76"/>
    </row>
    <row r="62" spans="1:11" x14ac:dyDescent="0.25">
      <c r="A62" s="28"/>
      <c r="B62" s="163"/>
      <c r="C62" s="162"/>
      <c r="D62" s="271"/>
      <c r="E62" s="272"/>
      <c r="F62" s="75"/>
      <c r="G62" s="76"/>
      <c r="H62" s="76"/>
      <c r="I62" s="76"/>
      <c r="J62" s="76"/>
      <c r="K62" s="76"/>
    </row>
    <row r="63" spans="1:11" x14ac:dyDescent="0.25">
      <c r="A63" s="28"/>
      <c r="B63" s="163"/>
      <c r="C63" s="162"/>
      <c r="D63" s="271"/>
      <c r="E63" s="272"/>
      <c r="F63" s="75"/>
      <c r="G63" s="76"/>
      <c r="H63" s="76"/>
      <c r="I63" s="76"/>
      <c r="J63" s="76"/>
      <c r="K63" s="76"/>
    </row>
    <row r="64" spans="1:11" x14ac:dyDescent="0.25">
      <c r="A64" s="28"/>
      <c r="B64" s="163"/>
      <c r="C64" s="162"/>
      <c r="D64" s="271"/>
      <c r="E64" s="272"/>
      <c r="F64" s="75"/>
      <c r="G64" s="76"/>
      <c r="H64" s="76"/>
      <c r="I64" s="76"/>
      <c r="J64" s="76"/>
      <c r="K64" s="76"/>
    </row>
    <row r="65" spans="1:11" x14ac:dyDescent="0.25">
      <c r="A65" s="28"/>
      <c r="B65" s="163"/>
      <c r="C65" s="162"/>
      <c r="D65" s="271"/>
      <c r="E65" s="272"/>
      <c r="F65" s="76"/>
      <c r="G65" s="76"/>
      <c r="H65" s="76"/>
      <c r="I65" s="76"/>
      <c r="J65" s="76"/>
      <c r="K65" s="76"/>
    </row>
    <row r="66" spans="1:11" x14ac:dyDescent="0.25">
      <c r="A66" s="28"/>
      <c r="B66" s="163"/>
      <c r="C66" s="162"/>
      <c r="D66" s="271"/>
      <c r="E66" s="272"/>
      <c r="F66" s="76"/>
      <c r="G66" s="76"/>
      <c r="H66" s="76"/>
      <c r="I66" s="76"/>
      <c r="J66" s="76"/>
      <c r="K66" s="76"/>
    </row>
    <row r="67" spans="1:11" x14ac:dyDescent="0.25">
      <c r="A67" s="28"/>
      <c r="B67" s="163"/>
      <c r="C67" s="162"/>
      <c r="D67" s="271"/>
      <c r="E67" s="271"/>
      <c r="F67" s="76"/>
      <c r="G67" s="76"/>
      <c r="H67" s="76"/>
      <c r="I67" s="76"/>
      <c r="J67" s="76"/>
      <c r="K67" s="76"/>
    </row>
    <row r="68" spans="1:11" x14ac:dyDescent="0.25">
      <c r="A68" s="28"/>
      <c r="B68" s="163"/>
      <c r="C68" s="162"/>
      <c r="D68" s="271"/>
      <c r="E68" s="272"/>
      <c r="F68" s="76"/>
      <c r="G68" s="76"/>
      <c r="H68" s="76"/>
      <c r="I68" s="76"/>
      <c r="J68" s="76"/>
      <c r="K68" s="76"/>
    </row>
    <row r="69" spans="1:11" x14ac:dyDescent="0.25">
      <c r="A69" s="28"/>
      <c r="B69" s="163"/>
      <c r="C69" s="162"/>
      <c r="D69" s="271"/>
      <c r="E69" s="272"/>
      <c r="F69" s="76"/>
      <c r="G69" s="76"/>
      <c r="H69" s="76"/>
      <c r="I69" s="76"/>
      <c r="J69" s="76"/>
      <c r="K69" s="76"/>
    </row>
    <row r="70" spans="1:11" x14ac:dyDescent="0.25">
      <c r="A70" s="28"/>
      <c r="B70" s="163"/>
      <c r="C70" s="162"/>
      <c r="D70" s="271"/>
      <c r="E70" s="271"/>
      <c r="F70" s="76"/>
      <c r="G70" s="76"/>
      <c r="H70" s="76"/>
      <c r="I70" s="76"/>
      <c r="J70" s="76"/>
      <c r="K70" s="76"/>
    </row>
    <row r="71" spans="1:11" x14ac:dyDescent="0.25">
      <c r="A71" s="28"/>
      <c r="B71" s="163"/>
      <c r="C71" s="162"/>
      <c r="D71" s="271"/>
      <c r="E71" s="271"/>
      <c r="F71" s="76"/>
      <c r="G71" s="76"/>
      <c r="H71" s="76"/>
      <c r="I71" s="76"/>
      <c r="J71" s="76"/>
      <c r="K71" s="76"/>
    </row>
    <row r="72" spans="1:11" ht="15.75" x14ac:dyDescent="0.25">
      <c r="A72" s="28"/>
      <c r="B72" s="163"/>
      <c r="C72" s="162"/>
      <c r="D72" s="271"/>
      <c r="E72" s="273"/>
      <c r="F72" s="76"/>
      <c r="G72" s="76"/>
      <c r="H72" s="76"/>
      <c r="I72" s="76"/>
      <c r="J72" s="76"/>
      <c r="K72" s="76"/>
    </row>
    <row r="73" spans="1:11" ht="15.75" x14ac:dyDescent="0.25">
      <c r="A73" s="28"/>
      <c r="B73" s="163"/>
      <c r="C73" s="162"/>
      <c r="D73" s="271"/>
      <c r="E73" s="273"/>
      <c r="F73" s="76"/>
      <c r="G73" s="76"/>
      <c r="H73" s="76"/>
      <c r="I73" s="76"/>
      <c r="J73" s="76"/>
      <c r="K73" s="76"/>
    </row>
    <row r="74" spans="1:11" ht="15.75" x14ac:dyDescent="0.25">
      <c r="A74" s="28"/>
      <c r="B74" s="163"/>
      <c r="C74" s="162"/>
      <c r="D74" s="271"/>
      <c r="E74" s="273"/>
      <c r="F74" s="76"/>
      <c r="G74" s="76"/>
      <c r="H74" s="76"/>
      <c r="I74" s="76"/>
      <c r="J74" s="76"/>
      <c r="K74" s="76"/>
    </row>
    <row r="75" spans="1:11" ht="15.75" x14ac:dyDescent="0.25">
      <c r="A75" s="28"/>
      <c r="B75" s="163"/>
      <c r="C75" s="162"/>
      <c r="D75" s="271"/>
      <c r="E75" s="273"/>
      <c r="F75" s="76"/>
      <c r="G75" s="76"/>
      <c r="H75" s="76"/>
      <c r="I75" s="76"/>
      <c r="J75" s="76"/>
      <c r="K75" s="76"/>
    </row>
    <row r="76" spans="1:11" ht="15.75" x14ac:dyDescent="0.25">
      <c r="A76" s="28"/>
      <c r="B76" s="163"/>
      <c r="C76" s="162"/>
      <c r="D76" s="271"/>
      <c r="E76" s="273"/>
      <c r="F76" s="76"/>
      <c r="G76" s="76"/>
      <c r="H76" s="76"/>
      <c r="I76" s="76"/>
      <c r="J76" s="76"/>
      <c r="K76" s="76"/>
    </row>
    <row r="77" spans="1:11" x14ac:dyDescent="0.25">
      <c r="A77" s="28"/>
      <c r="B77" s="163"/>
      <c r="C77" s="162"/>
      <c r="D77" s="271"/>
      <c r="E77" s="271"/>
      <c r="F77" s="76"/>
      <c r="G77" s="76"/>
      <c r="H77" s="76"/>
      <c r="I77" s="76"/>
      <c r="J77" s="76"/>
      <c r="K77" s="76"/>
    </row>
    <row r="78" spans="1:11" x14ac:dyDescent="0.25">
      <c r="A78" s="28"/>
      <c r="B78" s="163"/>
      <c r="C78" s="162"/>
      <c r="D78" s="271"/>
      <c r="E78" s="271"/>
      <c r="F78" s="76"/>
      <c r="G78" s="76"/>
      <c r="H78" s="76"/>
      <c r="I78" s="76"/>
      <c r="J78" s="76"/>
      <c r="K78" s="76"/>
    </row>
    <row r="79" spans="1:11" x14ac:dyDescent="0.25">
      <c r="A79" s="28"/>
      <c r="B79" s="163"/>
      <c r="C79" s="162"/>
      <c r="D79" s="271"/>
      <c r="E79" s="271"/>
      <c r="F79" s="76"/>
      <c r="G79" s="76"/>
      <c r="H79" s="76"/>
      <c r="I79" s="76"/>
      <c r="J79" s="76"/>
      <c r="K79" s="76"/>
    </row>
    <row r="80" spans="1:11" x14ac:dyDescent="0.25">
      <c r="A80" s="28"/>
      <c r="B80" s="163"/>
      <c r="C80" s="162"/>
      <c r="D80" s="271"/>
      <c r="E80" s="271"/>
      <c r="F80" s="76"/>
      <c r="G80" s="76"/>
      <c r="H80" s="76"/>
      <c r="I80" s="76"/>
      <c r="J80" s="76"/>
      <c r="K80" s="76"/>
    </row>
    <row r="81" spans="1:11" x14ac:dyDescent="0.25">
      <c r="A81" s="28"/>
      <c r="B81" s="163"/>
      <c r="C81" s="162"/>
      <c r="D81" s="271"/>
      <c r="E81" s="271"/>
      <c r="F81" s="76"/>
      <c r="G81" s="76"/>
      <c r="H81" s="76"/>
      <c r="I81" s="76"/>
      <c r="J81" s="76"/>
      <c r="K81" s="76"/>
    </row>
    <row r="82" spans="1:11" x14ac:dyDescent="0.25">
      <c r="A82" s="28"/>
      <c r="B82" s="163"/>
      <c r="C82" s="163"/>
      <c r="D82" s="271"/>
      <c r="E82" s="271"/>
      <c r="F82" s="76"/>
      <c r="G82" s="76"/>
      <c r="H82" s="76"/>
      <c r="I82" s="76"/>
      <c r="J82" s="76"/>
      <c r="K82" s="76"/>
    </row>
    <row r="83" spans="1:11" x14ac:dyDescent="0.25">
      <c r="A83" s="28"/>
      <c r="B83" s="163"/>
      <c r="C83" s="163"/>
      <c r="D83" s="271"/>
      <c r="E83" s="271"/>
      <c r="F83" s="76"/>
      <c r="G83" s="76"/>
      <c r="H83" s="76"/>
      <c r="I83" s="76"/>
      <c r="J83" s="76"/>
      <c r="K83" s="76"/>
    </row>
    <row r="84" spans="1:11" x14ac:dyDescent="0.25">
      <c r="A84" s="75"/>
      <c r="B84" s="272"/>
      <c r="C84" s="272"/>
      <c r="D84" s="272"/>
      <c r="E84" s="271"/>
      <c r="F84" s="76"/>
      <c r="G84" s="76"/>
      <c r="H84" s="76"/>
      <c r="I84" s="76"/>
      <c r="J84" s="76"/>
      <c r="K84" s="76"/>
    </row>
    <row r="85" spans="1:11" x14ac:dyDescent="0.25">
      <c r="A85" s="75"/>
      <c r="B85" s="272"/>
      <c r="C85" s="272"/>
      <c r="D85" s="271"/>
      <c r="E85" s="271"/>
      <c r="F85" s="76"/>
      <c r="G85" s="76"/>
      <c r="H85" s="76"/>
      <c r="I85" s="76"/>
      <c r="J85" s="76"/>
      <c r="K85" s="76"/>
    </row>
    <row r="86" spans="1:11" x14ac:dyDescent="0.25">
      <c r="A86" s="75"/>
      <c r="B86" s="272"/>
      <c r="C86" s="272"/>
      <c r="D86" s="271"/>
      <c r="E86" s="271"/>
      <c r="F86" s="76"/>
      <c r="G86" s="76"/>
      <c r="H86" s="76"/>
      <c r="I86" s="76"/>
      <c r="J86" s="76"/>
      <c r="K86" s="76"/>
    </row>
    <row r="87" spans="1:11" x14ac:dyDescent="0.25">
      <c r="A87" s="75"/>
      <c r="B87" s="272"/>
      <c r="C87" s="272"/>
      <c r="D87" s="163"/>
      <c r="E87" s="272"/>
      <c r="F87" s="76"/>
      <c r="G87" s="76"/>
      <c r="H87" s="76"/>
      <c r="I87" s="76"/>
      <c r="J87" s="76"/>
      <c r="K87" s="76"/>
    </row>
    <row r="88" spans="1:11" x14ac:dyDescent="0.25">
      <c r="A88" s="75"/>
      <c r="B88" s="272"/>
      <c r="C88" s="272"/>
      <c r="D88" s="274"/>
      <c r="E88" s="272"/>
      <c r="F88" s="76"/>
      <c r="G88" s="76"/>
      <c r="H88" s="76"/>
      <c r="I88" s="76"/>
      <c r="J88" s="76"/>
      <c r="K88" s="76"/>
    </row>
    <row r="89" spans="1:11" x14ac:dyDescent="0.25">
      <c r="A89" s="75"/>
      <c r="B89" s="272"/>
      <c r="C89" s="272"/>
      <c r="D89" s="271"/>
      <c r="E89" s="271"/>
      <c r="F89" s="76"/>
      <c r="G89" s="76"/>
      <c r="H89" s="76"/>
      <c r="I89" s="76"/>
      <c r="J89" s="76"/>
      <c r="K89" s="76"/>
    </row>
    <row r="90" spans="1:11" x14ac:dyDescent="0.25">
      <c r="A90" s="75"/>
      <c r="B90" s="272"/>
      <c r="C90" s="272"/>
      <c r="D90" s="271"/>
      <c r="E90" s="271"/>
      <c r="F90" s="76"/>
      <c r="G90" s="76"/>
      <c r="H90" s="76"/>
      <c r="I90" s="76"/>
      <c r="J90" s="76"/>
      <c r="K90" s="76"/>
    </row>
    <row r="91" spans="1:11" x14ac:dyDescent="0.25">
      <c r="A91" s="75"/>
      <c r="B91" s="272"/>
      <c r="C91" s="272"/>
      <c r="D91" s="271"/>
      <c r="E91" s="271"/>
      <c r="F91" s="76"/>
      <c r="G91" s="76"/>
      <c r="H91" s="76"/>
      <c r="I91" s="76"/>
      <c r="J91" s="76"/>
      <c r="K91" s="76"/>
    </row>
    <row r="92" spans="1:11" x14ac:dyDescent="0.25">
      <c r="A92" s="75"/>
      <c r="B92" s="272"/>
      <c r="C92" s="272"/>
      <c r="D92" s="271"/>
      <c r="E92" s="271"/>
      <c r="F92" s="76"/>
      <c r="G92" s="76"/>
      <c r="H92" s="76"/>
      <c r="I92" s="76"/>
      <c r="J92" s="76"/>
      <c r="K92" s="76"/>
    </row>
    <row r="93" spans="1:11" x14ac:dyDescent="0.25">
      <c r="A93" s="75"/>
      <c r="B93" s="272"/>
      <c r="C93" s="272"/>
      <c r="D93" s="271"/>
      <c r="E93" s="271"/>
      <c r="F93" s="76"/>
      <c r="G93" s="76"/>
      <c r="H93" s="76"/>
      <c r="I93" s="76"/>
      <c r="J93" s="76"/>
      <c r="K93" s="76"/>
    </row>
    <row r="94" spans="1:11" x14ac:dyDescent="0.25">
      <c r="A94" s="75"/>
      <c r="B94" s="272"/>
      <c r="C94" s="272"/>
      <c r="D94" s="271"/>
      <c r="E94" s="271"/>
      <c r="F94" s="76"/>
      <c r="G94" s="76"/>
      <c r="H94" s="76"/>
      <c r="I94" s="76"/>
      <c r="J94" s="76"/>
      <c r="K94" s="76"/>
    </row>
    <row r="95" spans="1:11" x14ac:dyDescent="0.25">
      <c r="A95" s="75"/>
      <c r="B95" s="272"/>
      <c r="C95" s="272"/>
      <c r="D95" s="271"/>
      <c r="E95" s="271"/>
      <c r="F95" s="76"/>
      <c r="G95" s="76"/>
      <c r="H95" s="76"/>
      <c r="I95" s="76"/>
      <c r="J95" s="76"/>
      <c r="K95" s="76"/>
    </row>
    <row r="96" spans="1:11" x14ac:dyDescent="0.25">
      <c r="A96" s="75"/>
      <c r="B96" s="272"/>
      <c r="C96" s="272"/>
      <c r="D96" s="271"/>
      <c r="E96" s="271"/>
      <c r="F96" s="76"/>
      <c r="G96" s="76"/>
      <c r="H96" s="76"/>
      <c r="I96" s="76"/>
      <c r="J96" s="76"/>
      <c r="K96" s="76"/>
    </row>
    <row r="97" spans="1:11" x14ac:dyDescent="0.25">
      <c r="A97" s="75"/>
      <c r="B97" s="272"/>
      <c r="C97" s="272"/>
      <c r="D97" s="271"/>
      <c r="E97" s="271"/>
      <c r="F97" s="76"/>
      <c r="G97" s="76"/>
      <c r="H97" s="76"/>
      <c r="I97" s="76"/>
      <c r="J97" s="76"/>
      <c r="K97" s="76"/>
    </row>
    <row r="98" spans="1:11" x14ac:dyDescent="0.25">
      <c r="A98" s="75"/>
      <c r="B98" s="272"/>
      <c r="C98" s="272"/>
      <c r="D98" s="271"/>
      <c r="E98" s="271"/>
      <c r="F98" s="76"/>
      <c r="G98" s="76"/>
      <c r="H98" s="76"/>
      <c r="I98" s="76"/>
      <c r="J98" s="76"/>
      <c r="K98" s="76"/>
    </row>
    <row r="99" spans="1:11" x14ac:dyDescent="0.25">
      <c r="A99" s="75"/>
      <c r="B99" s="272"/>
      <c r="C99" s="272"/>
      <c r="D99" s="271"/>
      <c r="E99" s="271"/>
      <c r="F99" s="76"/>
      <c r="G99" s="76"/>
      <c r="H99" s="76"/>
      <c r="I99" s="76"/>
      <c r="J99" s="76"/>
      <c r="K99" s="76"/>
    </row>
    <row r="100" spans="1:11" x14ac:dyDescent="0.25">
      <c r="A100" s="75"/>
      <c r="B100" s="272"/>
      <c r="C100" s="272"/>
      <c r="D100" s="271"/>
      <c r="E100" s="271"/>
      <c r="F100" s="76"/>
      <c r="G100" s="76"/>
      <c r="H100" s="76"/>
      <c r="I100" s="76"/>
      <c r="J100" s="76"/>
      <c r="K100" s="76"/>
    </row>
    <row r="101" spans="1:11" x14ac:dyDescent="0.25">
      <c r="A101" s="75"/>
      <c r="B101" s="272"/>
      <c r="C101" s="272"/>
      <c r="D101" s="271"/>
      <c r="E101" s="271"/>
      <c r="F101" s="76"/>
      <c r="G101" s="76"/>
      <c r="H101" s="76"/>
      <c r="I101" s="76"/>
      <c r="J101" s="76"/>
      <c r="K101" s="76"/>
    </row>
    <row r="102" spans="1:11" x14ac:dyDescent="0.25">
      <c r="A102" s="75"/>
      <c r="B102" s="272"/>
      <c r="C102" s="272"/>
      <c r="D102" s="271"/>
      <c r="E102" s="271"/>
      <c r="F102" s="76"/>
      <c r="G102" s="76"/>
      <c r="H102" s="76"/>
      <c r="I102" s="76"/>
      <c r="J102" s="76"/>
      <c r="K102" s="76"/>
    </row>
    <row r="103" spans="1:11" x14ac:dyDescent="0.25">
      <c r="A103" s="75"/>
      <c r="B103" s="272"/>
      <c r="C103" s="272"/>
      <c r="D103" s="271"/>
      <c r="E103" s="271"/>
      <c r="F103" s="76"/>
      <c r="G103" s="76"/>
      <c r="H103" s="76"/>
      <c r="I103" s="76"/>
      <c r="J103" s="76"/>
      <c r="K103" s="76"/>
    </row>
    <row r="104" spans="1:11" x14ac:dyDescent="0.25">
      <c r="A104" s="75"/>
      <c r="B104" s="272"/>
      <c r="C104" s="272"/>
      <c r="D104" s="271"/>
      <c r="E104" s="271"/>
      <c r="F104" s="76"/>
      <c r="G104" s="76"/>
      <c r="H104" s="76"/>
      <c r="I104" s="76"/>
      <c r="J104" s="76"/>
      <c r="K104" s="76"/>
    </row>
    <row r="105" spans="1:11" x14ac:dyDescent="0.25">
      <c r="A105" s="75"/>
      <c r="B105" s="272"/>
      <c r="C105" s="272"/>
      <c r="D105" s="271"/>
      <c r="E105" s="271"/>
      <c r="F105" s="76"/>
      <c r="G105" s="76"/>
      <c r="H105" s="76"/>
      <c r="I105" s="76"/>
      <c r="J105" s="76"/>
      <c r="K105" s="76"/>
    </row>
    <row r="106" spans="1:11" x14ac:dyDescent="0.25">
      <c r="A106" s="75"/>
      <c r="B106" s="272"/>
      <c r="C106" s="272"/>
      <c r="D106" s="271"/>
      <c r="E106" s="271"/>
      <c r="F106" s="76"/>
      <c r="G106" s="76"/>
      <c r="H106" s="76"/>
      <c r="I106" s="76"/>
      <c r="J106" s="76"/>
      <c r="K106" s="76"/>
    </row>
    <row r="107" spans="1:11" x14ac:dyDescent="0.25">
      <c r="A107" s="75"/>
      <c r="B107" s="272"/>
      <c r="C107" s="272"/>
      <c r="D107" s="271"/>
      <c r="E107" s="271"/>
      <c r="F107" s="76"/>
      <c r="G107" s="76"/>
      <c r="H107" s="76"/>
      <c r="I107" s="76"/>
      <c r="J107" s="76"/>
      <c r="K107" s="76"/>
    </row>
    <row r="108" spans="1:11" x14ac:dyDescent="0.25">
      <c r="A108" s="75"/>
      <c r="B108" s="272"/>
      <c r="C108" s="272"/>
      <c r="D108" s="271"/>
      <c r="E108" s="271"/>
      <c r="F108" s="76"/>
      <c r="G108" s="76"/>
      <c r="H108" s="76"/>
      <c r="I108" s="76"/>
      <c r="J108" s="76"/>
      <c r="K108" s="76"/>
    </row>
    <row r="109" spans="1:11" x14ac:dyDescent="0.25">
      <c r="A109" s="75"/>
      <c r="B109" s="272"/>
      <c r="C109" s="272"/>
      <c r="D109" s="271"/>
      <c r="E109" s="271"/>
      <c r="F109" s="76"/>
      <c r="G109" s="76"/>
      <c r="H109" s="76"/>
      <c r="I109" s="76"/>
      <c r="J109" s="76"/>
      <c r="K109" s="76"/>
    </row>
    <row r="110" spans="1:11" x14ac:dyDescent="0.25">
      <c r="A110" s="75"/>
      <c r="B110" s="272"/>
      <c r="C110" s="272"/>
      <c r="D110" s="271"/>
      <c r="E110" s="271"/>
      <c r="F110" s="76"/>
      <c r="G110" s="76"/>
      <c r="H110" s="76"/>
      <c r="I110" s="76"/>
      <c r="J110" s="76"/>
      <c r="K110" s="76"/>
    </row>
    <row r="111" spans="1:11" x14ac:dyDescent="0.25">
      <c r="A111" s="75"/>
      <c r="B111" s="272"/>
      <c r="C111" s="272"/>
      <c r="D111" s="271"/>
      <c r="E111" s="271"/>
      <c r="F111" s="76"/>
      <c r="G111" s="76"/>
      <c r="H111" s="76"/>
      <c r="I111" s="76"/>
      <c r="J111" s="76"/>
      <c r="K111" s="76"/>
    </row>
    <row r="112" spans="1:11" x14ac:dyDescent="0.25">
      <c r="A112" s="75"/>
      <c r="B112" s="272"/>
      <c r="C112" s="272"/>
      <c r="D112" s="271"/>
      <c r="E112" s="271"/>
      <c r="F112" s="76"/>
      <c r="G112" s="76"/>
      <c r="H112" s="76"/>
      <c r="I112" s="76"/>
      <c r="J112" s="76"/>
      <c r="K112" s="76"/>
    </row>
    <row r="113" spans="1:11" x14ac:dyDescent="0.25">
      <c r="A113" s="75"/>
      <c r="B113" s="272"/>
      <c r="C113" s="272"/>
      <c r="D113" s="271"/>
      <c r="E113" s="271"/>
      <c r="F113" s="76"/>
      <c r="G113" s="76"/>
      <c r="H113" s="76"/>
      <c r="I113" s="76"/>
      <c r="J113" s="76"/>
      <c r="K113" s="76"/>
    </row>
    <row r="114" spans="1:11" x14ac:dyDescent="0.25">
      <c r="A114" s="75"/>
      <c r="B114" s="272"/>
      <c r="C114" s="272"/>
      <c r="D114" s="271"/>
      <c r="E114" s="271"/>
      <c r="F114" s="76"/>
      <c r="G114" s="76"/>
      <c r="H114" s="76"/>
      <c r="I114" s="76"/>
      <c r="J114" s="76"/>
      <c r="K114" s="76"/>
    </row>
    <row r="115" spans="1:11" x14ac:dyDescent="0.25">
      <c r="A115" s="75"/>
      <c r="B115" s="272"/>
      <c r="C115" s="272"/>
      <c r="D115" s="271"/>
      <c r="E115" s="271"/>
      <c r="F115" s="76"/>
      <c r="G115" s="76"/>
      <c r="H115" s="76"/>
      <c r="I115" s="76"/>
      <c r="J115" s="76"/>
      <c r="K115" s="76"/>
    </row>
    <row r="116" spans="1:11" x14ac:dyDescent="0.25">
      <c r="A116" s="75"/>
      <c r="B116" s="272"/>
      <c r="C116" s="272"/>
      <c r="D116" s="271"/>
      <c r="E116" s="271"/>
      <c r="F116" s="76"/>
      <c r="G116" s="76"/>
      <c r="H116" s="76"/>
      <c r="I116" s="76"/>
      <c r="J116" s="76"/>
      <c r="K116" s="76"/>
    </row>
    <row r="117" spans="1:11" x14ac:dyDescent="0.25">
      <c r="A117" s="75"/>
      <c r="B117" s="272"/>
      <c r="C117" s="272"/>
      <c r="D117" s="271"/>
      <c r="E117" s="271"/>
      <c r="F117" s="76"/>
      <c r="G117" s="76"/>
      <c r="H117" s="76"/>
      <c r="I117" s="76"/>
      <c r="J117" s="76"/>
      <c r="K117" s="76"/>
    </row>
    <row r="118" spans="1:11" x14ac:dyDescent="0.25">
      <c r="A118" s="75"/>
      <c r="B118" s="272"/>
      <c r="C118" s="272"/>
      <c r="D118" s="271"/>
      <c r="E118" s="271"/>
      <c r="F118" s="76"/>
      <c r="G118" s="76"/>
      <c r="H118" s="76"/>
      <c r="I118" s="76"/>
      <c r="J118" s="76"/>
      <c r="K118" s="76"/>
    </row>
    <row r="119" spans="1:11" x14ac:dyDescent="0.25">
      <c r="A119" s="75"/>
      <c r="B119" s="272"/>
      <c r="C119" s="272"/>
      <c r="D119" s="271"/>
      <c r="E119" s="271"/>
      <c r="F119" s="76"/>
      <c r="G119" s="76"/>
      <c r="H119" s="76"/>
      <c r="I119" s="76"/>
      <c r="J119" s="76"/>
      <c r="K119" s="76"/>
    </row>
    <row r="120" spans="1:11" x14ac:dyDescent="0.25">
      <c r="A120" s="75"/>
      <c r="B120" s="272"/>
      <c r="C120" s="272"/>
      <c r="D120" s="271"/>
      <c r="E120" s="271"/>
      <c r="F120" s="76"/>
      <c r="G120" s="76"/>
      <c r="H120" s="76"/>
      <c r="I120" s="76"/>
      <c r="J120" s="76"/>
      <c r="K120" s="76"/>
    </row>
    <row r="121" spans="1:11" x14ac:dyDescent="0.25">
      <c r="A121" s="75"/>
      <c r="B121" s="272"/>
      <c r="C121" s="272"/>
      <c r="D121" s="271"/>
      <c r="E121" s="271"/>
      <c r="F121" s="76"/>
      <c r="G121" s="76"/>
      <c r="H121" s="76"/>
      <c r="I121" s="76"/>
      <c r="J121" s="76"/>
      <c r="K121" s="76"/>
    </row>
    <row r="122" spans="1:11" x14ac:dyDescent="0.25">
      <c r="A122" s="75"/>
      <c r="B122" s="272"/>
      <c r="C122" s="272"/>
      <c r="D122" s="271"/>
      <c r="E122" s="271"/>
      <c r="F122" s="76"/>
      <c r="G122" s="76"/>
      <c r="H122" s="76"/>
      <c r="I122" s="76"/>
      <c r="J122" s="76"/>
      <c r="K122" s="76"/>
    </row>
    <row r="123" spans="1:11" x14ac:dyDescent="0.25">
      <c r="A123" s="75"/>
      <c r="B123" s="272"/>
      <c r="C123" s="272"/>
      <c r="D123" s="271"/>
      <c r="E123" s="271"/>
      <c r="F123" s="76"/>
      <c r="G123" s="76"/>
      <c r="H123" s="76"/>
      <c r="I123" s="76"/>
      <c r="J123" s="76"/>
      <c r="K123" s="76"/>
    </row>
    <row r="124" spans="1:11" x14ac:dyDescent="0.25">
      <c r="A124" s="75"/>
      <c r="B124" s="272"/>
      <c r="C124" s="272"/>
      <c r="D124" s="271"/>
      <c r="E124" s="271"/>
      <c r="F124" s="76"/>
      <c r="G124" s="76"/>
      <c r="H124" s="76"/>
      <c r="I124" s="76"/>
      <c r="J124" s="76"/>
      <c r="K124" s="76"/>
    </row>
    <row r="125" spans="1:11" x14ac:dyDescent="0.25">
      <c r="A125" s="75"/>
      <c r="B125" s="272"/>
      <c r="C125" s="272"/>
      <c r="D125" s="271"/>
      <c r="E125" s="271"/>
      <c r="F125" s="76"/>
      <c r="G125" s="76"/>
      <c r="H125" s="76"/>
      <c r="I125" s="76"/>
      <c r="J125" s="76"/>
      <c r="K125" s="76"/>
    </row>
    <row r="126" spans="1:11" x14ac:dyDescent="0.25">
      <c r="A126" s="75"/>
      <c r="B126" s="272"/>
      <c r="C126" s="272"/>
      <c r="D126" s="271"/>
      <c r="E126" s="271"/>
      <c r="F126" s="76"/>
      <c r="G126" s="76"/>
      <c r="H126" s="76"/>
      <c r="I126" s="76"/>
      <c r="J126" s="76"/>
      <c r="K126" s="76"/>
    </row>
    <row r="127" spans="1:11" x14ac:dyDescent="0.25">
      <c r="A127" s="75"/>
      <c r="B127" s="272"/>
      <c r="C127" s="272"/>
      <c r="D127" s="271"/>
      <c r="E127" s="271"/>
      <c r="F127" s="76"/>
      <c r="G127" s="76"/>
      <c r="H127" s="76"/>
      <c r="I127" s="76"/>
      <c r="J127" s="76"/>
      <c r="K127" s="76"/>
    </row>
    <row r="128" spans="1:11" x14ac:dyDescent="0.25">
      <c r="A128" s="75"/>
      <c r="B128" s="272"/>
      <c r="C128" s="272"/>
      <c r="D128" s="271"/>
      <c r="E128" s="271"/>
      <c r="F128" s="76"/>
      <c r="G128" s="76"/>
      <c r="H128" s="76"/>
      <c r="I128" s="76"/>
      <c r="J128" s="76"/>
      <c r="K128" s="76"/>
    </row>
    <row r="129" spans="1:11" x14ac:dyDescent="0.25">
      <c r="A129" s="75"/>
      <c r="B129" s="272"/>
      <c r="C129" s="272"/>
      <c r="D129" s="271"/>
      <c r="E129" s="271"/>
      <c r="F129" s="76"/>
      <c r="G129" s="76"/>
      <c r="H129" s="76"/>
      <c r="I129" s="76"/>
      <c r="J129" s="76"/>
      <c r="K129" s="76"/>
    </row>
    <row r="130" spans="1:11" x14ac:dyDescent="0.25">
      <c r="A130" s="75"/>
      <c r="B130" s="272"/>
      <c r="C130" s="272"/>
      <c r="D130" s="271"/>
      <c r="E130" s="271"/>
      <c r="F130" s="76"/>
      <c r="G130" s="76"/>
      <c r="H130" s="76"/>
      <c r="I130" s="76"/>
      <c r="J130" s="76"/>
      <c r="K130" s="76"/>
    </row>
    <row r="131" spans="1:11" x14ac:dyDescent="0.25">
      <c r="A131" s="75"/>
      <c r="B131" s="272"/>
      <c r="C131" s="272"/>
      <c r="D131" s="271"/>
      <c r="E131" s="271"/>
      <c r="F131" s="76"/>
      <c r="G131" s="76"/>
      <c r="H131" s="76"/>
      <c r="I131" s="76"/>
      <c r="J131" s="76"/>
      <c r="K131" s="76"/>
    </row>
    <row r="132" spans="1:11" x14ac:dyDescent="0.25">
      <c r="A132" s="75"/>
      <c r="B132" s="272"/>
      <c r="C132" s="272"/>
      <c r="D132" s="271"/>
      <c r="E132" s="271"/>
      <c r="F132" s="76"/>
      <c r="G132" s="76"/>
      <c r="H132" s="76"/>
      <c r="I132" s="76"/>
      <c r="J132" s="76"/>
      <c r="K132" s="76"/>
    </row>
    <row r="133" spans="1:11" x14ac:dyDescent="0.25">
      <c r="A133" s="75"/>
      <c r="B133" s="272"/>
      <c r="C133" s="272"/>
      <c r="D133" s="271"/>
      <c r="E133" s="271"/>
      <c r="F133" s="76"/>
      <c r="G133" s="76"/>
      <c r="H133" s="76"/>
      <c r="I133" s="76"/>
      <c r="J133" s="76"/>
      <c r="K133" s="76"/>
    </row>
    <row r="134" spans="1:11" x14ac:dyDescent="0.25">
      <c r="A134" s="75"/>
      <c r="B134" s="272"/>
      <c r="C134" s="272"/>
      <c r="D134" s="271"/>
      <c r="E134" s="271"/>
      <c r="F134" s="76"/>
      <c r="G134" s="76"/>
      <c r="H134" s="76"/>
      <c r="I134" s="76"/>
      <c r="J134" s="76"/>
      <c r="K134" s="76"/>
    </row>
    <row r="135" spans="1:11" x14ac:dyDescent="0.25">
      <c r="A135" s="75"/>
      <c r="B135" s="272"/>
      <c r="C135" s="272"/>
      <c r="D135" s="271"/>
      <c r="E135" s="271"/>
      <c r="F135" s="76"/>
      <c r="G135" s="76"/>
      <c r="H135" s="76"/>
      <c r="I135" s="76"/>
      <c r="J135" s="76"/>
      <c r="K135" s="76"/>
    </row>
    <row r="136" spans="1:11" x14ac:dyDescent="0.25">
      <c r="A136" s="75"/>
      <c r="B136" s="272"/>
      <c r="C136" s="272"/>
      <c r="D136" s="271"/>
      <c r="E136" s="271"/>
      <c r="F136" s="76"/>
      <c r="G136" s="76"/>
      <c r="H136" s="76"/>
      <c r="I136" s="76"/>
      <c r="J136" s="76"/>
      <c r="K136" s="76"/>
    </row>
    <row r="137" spans="1:11" x14ac:dyDescent="0.25">
      <c r="A137" s="75"/>
      <c r="B137" s="272"/>
      <c r="C137" s="272"/>
      <c r="D137" s="271"/>
      <c r="E137" s="271"/>
      <c r="F137" s="76"/>
      <c r="G137" s="76"/>
      <c r="H137" s="76"/>
      <c r="I137" s="76"/>
      <c r="J137" s="76"/>
      <c r="K137" s="76"/>
    </row>
    <row r="138" spans="1:11" x14ac:dyDescent="0.25">
      <c r="A138" s="75"/>
      <c r="B138" s="272"/>
      <c r="C138" s="272"/>
      <c r="D138" s="271"/>
      <c r="E138" s="271"/>
      <c r="F138" s="76"/>
      <c r="G138" s="76"/>
      <c r="H138" s="76"/>
      <c r="I138" s="76"/>
      <c r="J138" s="76"/>
      <c r="K138" s="76"/>
    </row>
    <row r="139" spans="1:11" x14ac:dyDescent="0.25">
      <c r="A139" s="75"/>
      <c r="B139" s="272"/>
      <c r="C139" s="272"/>
      <c r="D139" s="271"/>
      <c r="E139" s="271"/>
      <c r="F139" s="76"/>
      <c r="G139" s="76"/>
      <c r="H139" s="76"/>
      <c r="I139" s="76"/>
      <c r="J139" s="76"/>
      <c r="K139" s="76"/>
    </row>
    <row r="140" spans="1:11" x14ac:dyDescent="0.25">
      <c r="A140" s="75"/>
      <c r="B140" s="272"/>
      <c r="C140" s="272"/>
      <c r="D140" s="271"/>
      <c r="E140" s="271"/>
      <c r="F140" s="76"/>
      <c r="G140" s="76"/>
      <c r="H140" s="76"/>
      <c r="I140" s="76"/>
      <c r="J140" s="76"/>
      <c r="K140" s="76"/>
    </row>
    <row r="141" spans="1:11" x14ac:dyDescent="0.25">
      <c r="A141" s="75"/>
      <c r="B141" s="272"/>
      <c r="C141" s="272"/>
      <c r="D141" s="271"/>
      <c r="E141" s="271"/>
      <c r="F141" s="76"/>
      <c r="G141" s="76"/>
      <c r="H141" s="76"/>
      <c r="I141" s="76"/>
      <c r="J141" s="76"/>
      <c r="K141" s="76"/>
    </row>
    <row r="142" spans="1:11" x14ac:dyDescent="0.25">
      <c r="A142" s="75"/>
      <c r="B142" s="272"/>
      <c r="C142" s="272"/>
      <c r="D142" s="271"/>
      <c r="E142" s="271"/>
      <c r="F142" s="76"/>
      <c r="G142" s="76"/>
      <c r="H142" s="76"/>
      <c r="I142" s="76"/>
      <c r="J142" s="76"/>
      <c r="K142" s="76"/>
    </row>
    <row r="143" spans="1:11" x14ac:dyDescent="0.25">
      <c r="A143" s="75"/>
      <c r="B143" s="272"/>
      <c r="C143" s="272"/>
      <c r="D143" s="271"/>
      <c r="E143" s="271"/>
      <c r="F143" s="76"/>
      <c r="G143" s="76"/>
      <c r="H143" s="76"/>
      <c r="I143" s="76"/>
      <c r="J143" s="76"/>
      <c r="K143" s="76"/>
    </row>
    <row r="144" spans="1:11" x14ac:dyDescent="0.25">
      <c r="A144" s="75"/>
      <c r="B144" s="272"/>
      <c r="C144" s="272"/>
      <c r="D144" s="271"/>
      <c r="E144" s="271"/>
      <c r="F144" s="76"/>
      <c r="G144" s="76"/>
      <c r="H144" s="76"/>
      <c r="I144" s="76"/>
      <c r="J144" s="76"/>
      <c r="K144" s="76"/>
    </row>
    <row r="145" spans="1:11" x14ac:dyDescent="0.25">
      <c r="A145" s="75"/>
      <c r="B145" s="272"/>
      <c r="C145" s="272"/>
      <c r="D145" s="271"/>
      <c r="E145" s="271"/>
      <c r="F145" s="76"/>
      <c r="G145" s="76"/>
      <c r="H145" s="76"/>
      <c r="I145" s="76"/>
      <c r="J145" s="76"/>
      <c r="K145" s="76"/>
    </row>
    <row r="146" spans="1:11" x14ac:dyDescent="0.25">
      <c r="A146" s="75"/>
      <c r="B146" s="272"/>
      <c r="C146" s="272"/>
      <c r="D146" s="271"/>
      <c r="E146" s="271"/>
      <c r="F146" s="76"/>
      <c r="G146" s="76"/>
      <c r="H146" s="76"/>
      <c r="I146" s="76"/>
      <c r="J146" s="76"/>
      <c r="K146" s="76"/>
    </row>
    <row r="147" spans="1:11" x14ac:dyDescent="0.25">
      <c r="A147" s="75"/>
      <c r="B147" s="272"/>
      <c r="C147" s="272"/>
      <c r="D147" s="271"/>
      <c r="E147" s="271"/>
      <c r="F147" s="76"/>
      <c r="G147" s="76"/>
      <c r="H147" s="76"/>
      <c r="I147" s="76"/>
      <c r="J147" s="76"/>
      <c r="K147" s="76"/>
    </row>
    <row r="148" spans="1:11" x14ac:dyDescent="0.25">
      <c r="A148" s="75"/>
      <c r="B148" s="272"/>
      <c r="C148" s="272"/>
      <c r="D148" s="271"/>
      <c r="E148" s="271"/>
      <c r="F148" s="76"/>
      <c r="G148" s="76"/>
      <c r="H148" s="76"/>
      <c r="I148" s="76"/>
      <c r="J148" s="76"/>
      <c r="K148" s="76"/>
    </row>
    <row r="149" spans="1:11" x14ac:dyDescent="0.25">
      <c r="A149" s="75"/>
      <c r="B149" s="272"/>
      <c r="C149" s="272"/>
      <c r="D149" s="271"/>
      <c r="E149" s="271"/>
      <c r="F149" s="76"/>
      <c r="G149" s="76"/>
      <c r="H149" s="76"/>
      <c r="I149" s="76"/>
      <c r="J149" s="76"/>
      <c r="K149" s="76"/>
    </row>
    <row r="150" spans="1:11" x14ac:dyDescent="0.25">
      <c r="A150" s="75"/>
      <c r="B150" s="272"/>
      <c r="C150" s="272"/>
      <c r="D150" s="271"/>
      <c r="E150" s="271"/>
      <c r="F150" s="76"/>
      <c r="G150" s="76"/>
      <c r="H150" s="76"/>
      <c r="I150" s="76"/>
      <c r="J150" s="76"/>
      <c r="K150" s="76"/>
    </row>
    <row r="151" spans="1:11" x14ac:dyDescent="0.25">
      <c r="A151" s="75"/>
      <c r="B151" s="272"/>
      <c r="C151" s="272"/>
      <c r="D151" s="271"/>
      <c r="E151" s="271"/>
      <c r="F151" s="76"/>
      <c r="G151" s="76"/>
      <c r="H151" s="76"/>
      <c r="I151" s="76"/>
      <c r="J151" s="76"/>
      <c r="K151" s="76"/>
    </row>
    <row r="152" spans="1:11" x14ac:dyDescent="0.25">
      <c r="A152" s="75"/>
      <c r="B152" s="272"/>
      <c r="C152" s="272"/>
      <c r="D152" s="271"/>
      <c r="E152" s="271"/>
      <c r="F152" s="76"/>
      <c r="G152" s="76"/>
      <c r="H152" s="76"/>
      <c r="I152" s="76"/>
      <c r="J152" s="76"/>
      <c r="K152" s="76"/>
    </row>
    <row r="153" spans="1:11" x14ac:dyDescent="0.25">
      <c r="A153" s="75"/>
      <c r="B153" s="272"/>
      <c r="C153" s="272"/>
      <c r="D153" s="271"/>
      <c r="E153" s="271"/>
      <c r="F153" s="76"/>
      <c r="G153" s="76"/>
      <c r="H153" s="76"/>
      <c r="I153" s="76"/>
      <c r="J153" s="76"/>
      <c r="K153" s="76"/>
    </row>
    <row r="154" spans="1:11" x14ac:dyDescent="0.25">
      <c r="A154" s="75"/>
      <c r="B154" s="272"/>
      <c r="C154" s="272"/>
      <c r="D154" s="271"/>
      <c r="E154" s="271"/>
      <c r="F154" s="76"/>
      <c r="G154" s="76"/>
      <c r="H154" s="76"/>
      <c r="I154" s="76"/>
      <c r="J154" s="76"/>
      <c r="K154" s="76"/>
    </row>
    <row r="155" spans="1:11" x14ac:dyDescent="0.25">
      <c r="A155" s="75"/>
      <c r="B155" s="272"/>
      <c r="C155" s="272"/>
      <c r="D155" s="271"/>
      <c r="E155" s="271"/>
      <c r="F155" s="76"/>
      <c r="G155" s="76"/>
      <c r="H155" s="76"/>
      <c r="I155" s="76"/>
      <c r="J155" s="76"/>
      <c r="K155" s="76"/>
    </row>
    <row r="156" spans="1:11" x14ac:dyDescent="0.25">
      <c r="A156" s="75"/>
      <c r="B156" s="272"/>
      <c r="C156" s="272"/>
      <c r="D156" s="271"/>
      <c r="E156" s="271"/>
      <c r="F156" s="76"/>
      <c r="G156" s="76"/>
      <c r="H156" s="76"/>
      <c r="I156" s="76"/>
      <c r="J156" s="76"/>
      <c r="K156" s="76"/>
    </row>
    <row r="157" spans="1:11" x14ac:dyDescent="0.25">
      <c r="A157" s="75"/>
      <c r="B157" s="272"/>
      <c r="C157" s="272"/>
      <c r="D157" s="271"/>
      <c r="E157" s="271"/>
      <c r="F157" s="76"/>
      <c r="G157" s="76"/>
      <c r="H157" s="76"/>
      <c r="I157" s="76"/>
      <c r="J157" s="76"/>
      <c r="K157" s="76"/>
    </row>
    <row r="158" spans="1:11" x14ac:dyDescent="0.25">
      <c r="A158" s="75"/>
      <c r="B158" s="272"/>
      <c r="C158" s="272"/>
      <c r="D158" s="271"/>
      <c r="E158" s="271"/>
      <c r="F158" s="76"/>
      <c r="G158" s="76"/>
      <c r="H158" s="76"/>
      <c r="I158" s="76"/>
      <c r="J158" s="76"/>
      <c r="K158" s="76"/>
    </row>
    <row r="159" spans="1:11" x14ac:dyDescent="0.25">
      <c r="A159" s="75"/>
      <c r="B159" s="272"/>
      <c r="C159" s="272"/>
      <c r="D159" s="271"/>
      <c r="E159" s="271"/>
      <c r="F159" s="76"/>
      <c r="G159" s="76"/>
      <c r="H159" s="76"/>
      <c r="I159" s="76"/>
      <c r="J159" s="76"/>
      <c r="K159" s="76"/>
    </row>
    <row r="160" spans="1:11" x14ac:dyDescent="0.25">
      <c r="A160" s="75"/>
      <c r="B160" s="272"/>
      <c r="C160" s="272"/>
      <c r="D160" s="271"/>
      <c r="E160" s="271"/>
      <c r="F160" s="76"/>
      <c r="G160" s="76"/>
      <c r="H160" s="76"/>
      <c r="I160" s="76"/>
      <c r="J160" s="76"/>
      <c r="K160" s="76"/>
    </row>
    <row r="161" spans="1:11" x14ac:dyDescent="0.25">
      <c r="A161" s="75"/>
      <c r="B161" s="272"/>
      <c r="C161" s="272"/>
      <c r="D161" s="271"/>
      <c r="E161" s="271"/>
      <c r="F161" s="76"/>
      <c r="G161" s="76"/>
      <c r="H161" s="76"/>
      <c r="I161" s="76"/>
      <c r="J161" s="76"/>
      <c r="K161" s="76"/>
    </row>
    <row r="162" spans="1:11" x14ac:dyDescent="0.25">
      <c r="A162" s="75"/>
      <c r="B162" s="272"/>
      <c r="C162" s="272"/>
      <c r="D162" s="271"/>
      <c r="E162" s="271"/>
      <c r="F162" s="76"/>
      <c r="G162" s="76"/>
      <c r="H162" s="76"/>
      <c r="I162" s="76"/>
      <c r="J162" s="76"/>
      <c r="K162" s="76"/>
    </row>
    <row r="163" spans="1:11" x14ac:dyDescent="0.25">
      <c r="A163" s="75"/>
      <c r="B163" s="272"/>
      <c r="C163" s="272"/>
      <c r="D163" s="271"/>
      <c r="E163" s="271"/>
      <c r="F163" s="76"/>
      <c r="G163" s="76"/>
      <c r="H163" s="76"/>
      <c r="I163" s="76"/>
      <c r="J163" s="76"/>
      <c r="K163" s="76"/>
    </row>
    <row r="164" spans="1:11" x14ac:dyDescent="0.25">
      <c r="A164" s="75"/>
      <c r="B164" s="272"/>
      <c r="C164" s="272"/>
      <c r="D164" s="271"/>
      <c r="E164" s="271"/>
      <c r="F164" s="76"/>
      <c r="G164" s="76"/>
      <c r="H164" s="76"/>
      <c r="I164" s="76"/>
      <c r="J164" s="76"/>
      <c r="K164" s="76"/>
    </row>
    <row r="165" spans="1:11" x14ac:dyDescent="0.25">
      <c r="A165" s="75"/>
      <c r="B165" s="272"/>
      <c r="C165" s="272"/>
      <c r="D165" s="271"/>
      <c r="E165" s="271"/>
      <c r="F165" s="76"/>
      <c r="G165" s="76"/>
      <c r="H165" s="76"/>
      <c r="I165" s="76"/>
      <c r="J165" s="76"/>
      <c r="K165" s="76"/>
    </row>
    <row r="166" spans="1:11" x14ac:dyDescent="0.25">
      <c r="A166" s="75"/>
      <c r="B166" s="272"/>
      <c r="C166" s="272"/>
      <c r="D166" s="271"/>
      <c r="E166" s="271"/>
      <c r="F166" s="76"/>
      <c r="G166" s="76"/>
      <c r="H166" s="76"/>
      <c r="I166" s="76"/>
      <c r="J166" s="76"/>
      <c r="K166" s="76"/>
    </row>
    <row r="167" spans="1:11" x14ac:dyDescent="0.25">
      <c r="A167" s="75"/>
      <c r="B167" s="272"/>
      <c r="C167" s="272"/>
      <c r="D167" s="271"/>
      <c r="E167" s="271"/>
      <c r="F167" s="76"/>
      <c r="G167" s="76"/>
      <c r="H167" s="76"/>
      <c r="I167" s="76"/>
      <c r="J167" s="76"/>
      <c r="K167" s="76"/>
    </row>
    <row r="168" spans="1:11" x14ac:dyDescent="0.25">
      <c r="A168" s="75"/>
      <c r="B168" s="75"/>
      <c r="C168" s="75"/>
      <c r="D168" s="76"/>
      <c r="E168" s="76"/>
      <c r="F168" s="76"/>
      <c r="G168" s="76"/>
      <c r="H168" s="76"/>
      <c r="I168" s="76"/>
      <c r="J168" s="76"/>
      <c r="K168" s="76"/>
    </row>
    <row r="169" spans="1:11" x14ac:dyDescent="0.25">
      <c r="A169" s="75"/>
      <c r="B169" s="75"/>
      <c r="C169" s="75"/>
      <c r="D169" s="76"/>
      <c r="E169" s="76"/>
      <c r="F169" s="76"/>
      <c r="G169" s="76"/>
      <c r="H169" s="76"/>
      <c r="I169" s="76"/>
      <c r="J169" s="76"/>
      <c r="K169" s="76"/>
    </row>
    <row r="170" spans="1:11" x14ac:dyDescent="0.25">
      <c r="A170" s="75"/>
      <c r="B170" s="75"/>
      <c r="C170" s="75"/>
      <c r="D170" s="76"/>
      <c r="E170" s="76"/>
      <c r="F170" s="76"/>
      <c r="G170" s="76"/>
      <c r="H170" s="76"/>
      <c r="I170" s="76"/>
      <c r="J170" s="76"/>
      <c r="K170" s="76"/>
    </row>
    <row r="171" spans="1:11" x14ac:dyDescent="0.25">
      <c r="A171" s="75"/>
      <c r="B171" s="75"/>
      <c r="C171" s="75"/>
      <c r="D171" s="76"/>
      <c r="E171" s="76"/>
      <c r="F171" s="76"/>
      <c r="G171" s="76"/>
      <c r="H171" s="76"/>
      <c r="I171" s="76"/>
      <c r="J171" s="76"/>
      <c r="K171" s="76"/>
    </row>
    <row r="172" spans="1:11" x14ac:dyDescent="0.25">
      <c r="A172" s="268"/>
      <c r="B172" s="268"/>
      <c r="C172" s="268"/>
      <c r="D172" s="269"/>
      <c r="E172" s="269"/>
      <c r="F172" s="76"/>
      <c r="G172" s="76"/>
      <c r="H172" s="76"/>
      <c r="I172" s="76"/>
      <c r="J172" s="76"/>
      <c r="K172" s="76"/>
    </row>
    <row r="173" spans="1:11" x14ac:dyDescent="0.25">
      <c r="A173" s="78"/>
      <c r="B173" s="78"/>
      <c r="C173" s="78"/>
      <c r="D173" s="80"/>
      <c r="E173" s="80"/>
      <c r="F173" s="76"/>
      <c r="G173" s="76"/>
      <c r="H173" s="76"/>
      <c r="I173" s="76"/>
      <c r="J173" s="76"/>
      <c r="K173" s="76"/>
    </row>
    <row r="174" spans="1:11" x14ac:dyDescent="0.25">
      <c r="A174" s="78"/>
      <c r="B174" s="78"/>
      <c r="C174" s="78"/>
      <c r="D174" s="80"/>
      <c r="E174" s="80"/>
      <c r="F174" s="76"/>
      <c r="G174" s="76"/>
      <c r="H174" s="76"/>
      <c r="I174" s="76"/>
      <c r="J174" s="76"/>
      <c r="K174" s="76"/>
    </row>
    <row r="175" spans="1:11" x14ac:dyDescent="0.25">
      <c r="A175" s="78"/>
      <c r="B175" s="78"/>
      <c r="C175" s="78"/>
      <c r="D175" s="80"/>
      <c r="E175" s="80"/>
      <c r="F175" s="76"/>
      <c r="G175" s="76"/>
      <c r="H175" s="76"/>
      <c r="I175" s="76"/>
      <c r="J175" s="76"/>
      <c r="K175" s="76"/>
    </row>
    <row r="176" spans="1:11" x14ac:dyDescent="0.25">
      <c r="A176" s="78"/>
      <c r="B176" s="78"/>
      <c r="C176" s="78"/>
      <c r="D176" s="80"/>
      <c r="E176" s="80"/>
      <c r="F176" s="76"/>
      <c r="G176" s="76"/>
      <c r="H176" s="76"/>
      <c r="I176" s="76"/>
      <c r="J176" s="76"/>
      <c r="K176" s="76"/>
    </row>
    <row r="177" spans="1:11" x14ac:dyDescent="0.25">
      <c r="A177" s="78"/>
      <c r="B177" s="78"/>
      <c r="C177" s="78"/>
      <c r="D177" s="80"/>
      <c r="E177" s="80"/>
      <c r="F177" s="76"/>
      <c r="G177" s="76"/>
      <c r="H177" s="76"/>
      <c r="I177" s="76"/>
      <c r="J177" s="76"/>
      <c r="K177" s="76"/>
    </row>
    <row r="178" spans="1:11" x14ac:dyDescent="0.25">
      <c r="A178" s="78"/>
      <c r="B178" s="78"/>
      <c r="C178" s="78"/>
      <c r="D178" s="80"/>
      <c r="E178" s="80"/>
      <c r="F178" s="76"/>
      <c r="G178" s="76"/>
      <c r="H178" s="76"/>
      <c r="I178" s="76"/>
      <c r="J178" s="76"/>
      <c r="K178" s="76"/>
    </row>
    <row r="179" spans="1:11" x14ac:dyDescent="0.25">
      <c r="A179" s="78"/>
      <c r="B179" s="78"/>
      <c r="C179" s="78"/>
      <c r="D179" s="80"/>
      <c r="E179" s="80"/>
      <c r="F179" s="76"/>
      <c r="G179" s="76"/>
      <c r="H179" s="76"/>
      <c r="I179" s="76"/>
      <c r="J179" s="76"/>
      <c r="K179" s="76"/>
    </row>
    <row r="180" spans="1:11" x14ac:dyDescent="0.25">
      <c r="A180" s="78"/>
      <c r="B180" s="78"/>
      <c r="C180" s="78"/>
      <c r="D180" s="80"/>
      <c r="E180" s="80"/>
      <c r="F180" s="76"/>
      <c r="G180" s="76"/>
      <c r="H180" s="76"/>
      <c r="I180" s="76"/>
      <c r="J180" s="76"/>
      <c r="K180" s="76"/>
    </row>
    <row r="181" spans="1:11" x14ac:dyDescent="0.25">
      <c r="A181" s="78"/>
      <c r="B181" s="78"/>
      <c r="C181" s="78"/>
      <c r="D181" s="80"/>
      <c r="E181" s="80"/>
      <c r="F181" s="76"/>
      <c r="G181" s="76"/>
      <c r="H181" s="76"/>
      <c r="I181" s="76"/>
      <c r="J181" s="76"/>
      <c r="K181" s="76"/>
    </row>
    <row r="182" spans="1:11" x14ac:dyDescent="0.25">
      <c r="A182" s="78"/>
      <c r="B182" s="78"/>
      <c r="C182" s="78"/>
      <c r="D182" s="80"/>
      <c r="E182" s="80"/>
      <c r="F182" s="76"/>
      <c r="G182" s="76"/>
      <c r="H182" s="76"/>
      <c r="I182" s="76"/>
      <c r="J182" s="76"/>
      <c r="K182" s="76"/>
    </row>
    <row r="183" spans="1:11" x14ac:dyDescent="0.25">
      <c r="A183" s="78"/>
      <c r="B183" s="78"/>
      <c r="C183" s="78"/>
      <c r="D183" s="80"/>
      <c r="E183" s="80"/>
      <c r="F183" s="76"/>
      <c r="G183" s="76"/>
      <c r="H183" s="76"/>
      <c r="I183" s="76"/>
      <c r="J183" s="76"/>
      <c r="K183" s="76"/>
    </row>
    <row r="184" spans="1:11" x14ac:dyDescent="0.25">
      <c r="A184" s="78"/>
      <c r="B184" s="78"/>
      <c r="C184" s="78"/>
      <c r="D184" s="80"/>
      <c r="E184" s="80"/>
      <c r="F184" s="76"/>
      <c r="G184" s="76"/>
      <c r="H184" s="76"/>
      <c r="I184" s="76"/>
      <c r="J184" s="76"/>
      <c r="K184" s="76"/>
    </row>
    <row r="185" spans="1:11" x14ac:dyDescent="0.25">
      <c r="A185" s="78"/>
      <c r="B185" s="78"/>
      <c r="C185" s="78"/>
      <c r="D185" s="80"/>
      <c r="E185" s="80"/>
      <c r="F185" s="76"/>
      <c r="G185" s="76"/>
      <c r="H185" s="76"/>
      <c r="I185" s="76"/>
      <c r="J185" s="76"/>
      <c r="K185" s="76"/>
    </row>
    <row r="186" spans="1:11" x14ac:dyDescent="0.25">
      <c r="A186" s="78"/>
      <c r="B186" s="78"/>
      <c r="C186" s="78"/>
      <c r="D186" s="80"/>
      <c r="E186" s="80"/>
      <c r="F186" s="76"/>
      <c r="G186" s="76"/>
      <c r="H186" s="76"/>
      <c r="I186" s="76"/>
      <c r="J186" s="76"/>
      <c r="K186" s="76"/>
    </row>
    <row r="187" spans="1:11" x14ac:dyDescent="0.25">
      <c r="A187" s="78"/>
      <c r="B187" s="78"/>
      <c r="C187" s="78"/>
      <c r="D187" s="80"/>
      <c r="E187" s="80"/>
      <c r="F187" s="76"/>
      <c r="G187" s="76"/>
      <c r="H187" s="76"/>
      <c r="I187" s="76"/>
      <c r="J187" s="76"/>
      <c r="K187" s="76"/>
    </row>
    <row r="188" spans="1:11" x14ac:dyDescent="0.25">
      <c r="A188" s="78"/>
      <c r="B188" s="78"/>
      <c r="C188" s="78"/>
      <c r="D188" s="80"/>
      <c r="E188" s="80"/>
      <c r="F188" s="76"/>
      <c r="G188" s="76"/>
      <c r="H188" s="76"/>
      <c r="I188" s="76"/>
      <c r="J188" s="76"/>
      <c r="K188" s="76"/>
    </row>
    <row r="189" spans="1:11" x14ac:dyDescent="0.25">
      <c r="A189" s="78"/>
      <c r="B189" s="78"/>
      <c r="C189" s="78"/>
      <c r="D189" s="80"/>
      <c r="E189" s="80"/>
      <c r="F189" s="76"/>
      <c r="G189" s="76"/>
      <c r="H189" s="76"/>
      <c r="I189" s="76"/>
      <c r="J189" s="76"/>
      <c r="K189" s="76"/>
    </row>
    <row r="190" spans="1:11" x14ac:dyDescent="0.25">
      <c r="A190" s="78"/>
      <c r="B190" s="78"/>
      <c r="C190" s="78"/>
      <c r="D190" s="80"/>
      <c r="E190" s="80"/>
      <c r="F190" s="76"/>
      <c r="G190" s="76"/>
      <c r="H190" s="76"/>
      <c r="I190" s="76"/>
      <c r="J190" s="76"/>
      <c r="K190" s="76"/>
    </row>
    <row r="191" spans="1:11" x14ac:dyDescent="0.25">
      <c r="A191" s="78"/>
      <c r="B191" s="78"/>
      <c r="C191" s="78"/>
      <c r="D191" s="80"/>
      <c r="E191" s="80"/>
      <c r="F191" s="76"/>
      <c r="G191" s="76"/>
      <c r="H191" s="76"/>
      <c r="I191" s="76"/>
      <c r="J191" s="76"/>
      <c r="K191" s="76"/>
    </row>
    <row r="192" spans="1:11" x14ac:dyDescent="0.25">
      <c r="A192" s="75"/>
      <c r="B192" s="75"/>
      <c r="C192" s="75"/>
      <c r="D192" s="76"/>
      <c r="E192" s="76"/>
      <c r="F192" s="76"/>
      <c r="G192" s="76"/>
      <c r="H192" s="76"/>
      <c r="I192" s="76"/>
      <c r="J192" s="76"/>
      <c r="K192" s="76"/>
    </row>
    <row r="193" spans="1:11" x14ac:dyDescent="0.25">
      <c r="A193" s="75"/>
      <c r="B193" s="75"/>
      <c r="C193" s="75"/>
      <c r="D193" s="76"/>
      <c r="E193" s="76"/>
      <c r="F193" s="76"/>
      <c r="G193" s="76"/>
      <c r="H193" s="76"/>
      <c r="I193" s="76"/>
      <c r="J193" s="76"/>
      <c r="K193" s="76"/>
    </row>
    <row r="194" spans="1:11" x14ac:dyDescent="0.25">
      <c r="A194" s="75"/>
      <c r="B194" s="75"/>
      <c r="C194" s="75"/>
      <c r="D194" s="76"/>
      <c r="E194" s="76"/>
      <c r="F194" s="76"/>
      <c r="G194" s="76"/>
      <c r="H194" s="76"/>
      <c r="I194" s="76"/>
      <c r="J194" s="76"/>
      <c r="K194" s="76"/>
    </row>
    <row r="195" spans="1:11" x14ac:dyDescent="0.25">
      <c r="A195" s="75"/>
      <c r="B195" s="75"/>
      <c r="C195" s="75"/>
      <c r="D195" s="76"/>
      <c r="E195" s="76"/>
      <c r="F195" s="76"/>
      <c r="G195" s="76"/>
      <c r="H195" s="76"/>
      <c r="I195" s="76"/>
      <c r="J195" s="76"/>
      <c r="K195" s="76"/>
    </row>
    <row r="196" spans="1:11" x14ac:dyDescent="0.25">
      <c r="A196" s="75"/>
      <c r="B196" s="75"/>
      <c r="C196" s="75"/>
      <c r="D196" s="76"/>
      <c r="E196" s="76"/>
      <c r="F196" s="76"/>
      <c r="G196" s="76"/>
      <c r="H196" s="76"/>
      <c r="I196" s="76"/>
      <c r="J196" s="76"/>
      <c r="K196" s="76"/>
    </row>
    <row r="197" spans="1:11" x14ac:dyDescent="0.25">
      <c r="A197" s="75"/>
      <c r="B197" s="75"/>
      <c r="C197" s="75"/>
      <c r="D197" s="76"/>
      <c r="E197" s="76"/>
      <c r="F197" s="76"/>
      <c r="G197" s="76"/>
      <c r="H197" s="76"/>
      <c r="I197" s="76"/>
      <c r="J197" s="76"/>
      <c r="K197" s="76"/>
    </row>
    <row r="198" spans="1:11" x14ac:dyDescent="0.25">
      <c r="A198" s="75"/>
      <c r="B198" s="75"/>
      <c r="C198" s="75"/>
      <c r="D198" s="76"/>
      <c r="E198" s="76"/>
      <c r="F198" s="76"/>
      <c r="G198" s="76"/>
      <c r="H198" s="76"/>
      <c r="I198" s="76"/>
      <c r="J198" s="76"/>
      <c r="K198" s="76"/>
    </row>
    <row r="199" spans="1:11" x14ac:dyDescent="0.25">
      <c r="A199" s="75"/>
      <c r="B199" s="75"/>
      <c r="C199" s="75"/>
      <c r="D199" s="76"/>
      <c r="E199" s="76"/>
      <c r="F199" s="76"/>
      <c r="G199" s="76"/>
      <c r="H199" s="76"/>
      <c r="I199" s="76"/>
      <c r="J199" s="76"/>
      <c r="K199" s="76"/>
    </row>
    <row r="200" spans="1:11" x14ac:dyDescent="0.25">
      <c r="A200" s="75"/>
      <c r="B200" s="75"/>
      <c r="C200" s="75"/>
      <c r="D200" s="76"/>
      <c r="E200" s="76"/>
      <c r="F200" s="76"/>
      <c r="G200" s="76"/>
      <c r="H200" s="76"/>
      <c r="I200" s="76"/>
      <c r="J200" s="76"/>
      <c r="K200" s="76"/>
    </row>
    <row r="201" spans="1:11" x14ac:dyDescent="0.25">
      <c r="A201" s="75"/>
      <c r="B201" s="75"/>
      <c r="C201" s="75"/>
      <c r="D201" s="76"/>
      <c r="E201" s="76"/>
      <c r="F201" s="76"/>
      <c r="G201" s="76"/>
      <c r="H201" s="76"/>
      <c r="I201" s="76"/>
      <c r="J201" s="76"/>
      <c r="K201" s="76"/>
    </row>
    <row r="202" spans="1:11" x14ac:dyDescent="0.25">
      <c r="A202" s="75"/>
      <c r="B202" s="75"/>
      <c r="C202" s="75"/>
      <c r="D202" s="76"/>
      <c r="E202" s="76"/>
      <c r="F202" s="76"/>
      <c r="G202" s="76"/>
      <c r="H202" s="76"/>
      <c r="I202" s="76"/>
      <c r="J202" s="76"/>
      <c r="K202" s="76"/>
    </row>
    <row r="203" spans="1:11" x14ac:dyDescent="0.25">
      <c r="A203" s="75"/>
      <c r="B203" s="75"/>
      <c r="C203" s="75"/>
      <c r="D203" s="76"/>
      <c r="E203" s="76"/>
      <c r="F203" s="76"/>
      <c r="G203" s="76"/>
      <c r="H203" s="76"/>
      <c r="I203" s="76"/>
      <c r="J203" s="76"/>
      <c r="K203" s="76"/>
    </row>
    <row r="204" spans="1:11" x14ac:dyDescent="0.25">
      <c r="A204" s="75"/>
      <c r="B204" s="75"/>
      <c r="C204" s="75"/>
      <c r="D204" s="76"/>
      <c r="E204" s="76"/>
      <c r="F204" s="76"/>
      <c r="G204" s="76"/>
      <c r="H204" s="76"/>
      <c r="I204" s="76"/>
      <c r="J204" s="76"/>
      <c r="K204" s="76"/>
    </row>
    <row r="205" spans="1:11" x14ac:dyDescent="0.25">
      <c r="A205" s="75"/>
      <c r="B205" s="75"/>
      <c r="C205" s="75"/>
      <c r="D205" s="76"/>
      <c r="E205" s="76"/>
      <c r="F205" s="76"/>
      <c r="G205" s="76"/>
      <c r="H205" s="76"/>
      <c r="I205" s="76"/>
      <c r="J205" s="76"/>
      <c r="K205" s="76"/>
    </row>
    <row r="206" spans="1:11" x14ac:dyDescent="0.25">
      <c r="A206" s="75"/>
      <c r="B206" s="75"/>
      <c r="C206" s="75"/>
      <c r="D206" s="76"/>
      <c r="E206" s="76"/>
      <c r="F206" s="76"/>
      <c r="G206" s="76"/>
      <c r="H206" s="76"/>
      <c r="I206" s="76"/>
      <c r="J206" s="76"/>
      <c r="K206" s="76"/>
    </row>
    <row r="207" spans="1:11" x14ac:dyDescent="0.25">
      <c r="A207" s="75"/>
      <c r="B207" s="75"/>
      <c r="C207" s="75"/>
      <c r="D207" s="76"/>
      <c r="E207" s="76"/>
      <c r="F207" s="76"/>
      <c r="G207" s="76"/>
      <c r="H207" s="76"/>
      <c r="I207" s="76"/>
      <c r="J207" s="76"/>
      <c r="K207" s="76"/>
    </row>
    <row r="208" spans="1:11" x14ac:dyDescent="0.25">
      <c r="A208" s="75"/>
      <c r="B208" s="75"/>
      <c r="C208" s="75"/>
      <c r="D208" s="76"/>
      <c r="E208" s="76"/>
      <c r="F208" s="76"/>
      <c r="G208" s="76"/>
      <c r="H208" s="76"/>
      <c r="I208" s="76"/>
      <c r="J208" s="76"/>
      <c r="K208" s="76"/>
    </row>
    <row r="209" spans="1:11" x14ac:dyDescent="0.25">
      <c r="A209" s="75"/>
      <c r="B209" s="75"/>
      <c r="C209" s="75"/>
      <c r="D209" s="76"/>
      <c r="E209" s="76"/>
      <c r="F209" s="76"/>
      <c r="G209" s="76"/>
      <c r="H209" s="76"/>
      <c r="I209" s="76"/>
      <c r="J209" s="76"/>
      <c r="K209" s="76"/>
    </row>
    <row r="210" spans="1:11" x14ac:dyDescent="0.25">
      <c r="A210" s="75"/>
      <c r="B210" s="75"/>
      <c r="C210" s="75"/>
      <c r="D210" s="76"/>
      <c r="E210" s="76"/>
      <c r="F210" s="76"/>
      <c r="G210" s="76"/>
      <c r="H210" s="76"/>
      <c r="I210" s="76"/>
      <c r="J210" s="76"/>
      <c r="K210" s="76"/>
    </row>
    <row r="211" spans="1:11" x14ac:dyDescent="0.25">
      <c r="A211" s="75"/>
      <c r="B211" s="75"/>
      <c r="C211" s="75"/>
      <c r="D211" s="76"/>
      <c r="E211" s="76"/>
      <c r="F211" s="76"/>
      <c r="G211" s="76"/>
      <c r="H211" s="76"/>
      <c r="I211" s="76"/>
      <c r="J211" s="76"/>
      <c r="K211" s="76"/>
    </row>
  </sheetData>
  <mergeCells count="1">
    <mergeCell ref="A45:J45"/>
  </mergeCells>
  <pageMargins left="0.7" right="0.7" top="0.75" bottom="0.75" header="0.3" footer="0.3"/>
  <pageSetup scale="71" orientation="portrait" r:id="rId1"/>
  <drawing r:id="rId2"/>
  <legacyDrawing r:id="rId3"/>
  <oleObjects>
    <mc:AlternateContent xmlns:mc="http://schemas.openxmlformats.org/markup-compatibility/2006">
      <mc:Choice Requires="x14">
        <oleObject progId="Word.Document.12" shapeId="223233" r:id="rId4">
          <objectPr defaultSize="0" autoPict="0" r:id="rId5">
            <anchor moveWithCells="1">
              <from>
                <xdr:col>0</xdr:col>
                <xdr:colOff>314325</xdr:colOff>
                <xdr:row>47</xdr:row>
                <xdr:rowOff>9525</xdr:rowOff>
              </from>
              <to>
                <xdr:col>12</xdr:col>
                <xdr:colOff>523875</xdr:colOff>
                <xdr:row>57</xdr:row>
                <xdr:rowOff>133350</xdr:rowOff>
              </to>
            </anchor>
          </objectPr>
        </oleObject>
      </mc:Choice>
      <mc:Fallback>
        <oleObject progId="Word.Document.12" shapeId="223233" r:id="rId4"/>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50"/>
  <sheetViews>
    <sheetView workbookViewId="0">
      <selection activeCell="Q57" sqref="Q57"/>
    </sheetView>
  </sheetViews>
  <sheetFormatPr defaultColWidth="9.140625" defaultRowHeight="15" x14ac:dyDescent="0.25"/>
  <cols>
    <col min="1" max="1" width="5.28515625" style="61" customWidth="1"/>
    <col min="2" max="2" width="9.140625" style="61"/>
    <col min="3" max="3" width="10.28515625" style="61" customWidth="1"/>
    <col min="4" max="16384" width="9.140625" style="59"/>
  </cols>
  <sheetData>
    <row r="1" spans="1:15" ht="21" x14ac:dyDescent="0.35">
      <c r="A1" s="63" t="s">
        <v>205</v>
      </c>
    </row>
    <row r="2" spans="1:15" x14ac:dyDescent="0.25">
      <c r="B2" s="65">
        <v>1.2</v>
      </c>
      <c r="C2" s="61" t="s">
        <v>24</v>
      </c>
      <c r="D2" s="203" t="s">
        <v>238</v>
      </c>
      <c r="E2" s="104"/>
    </row>
    <row r="3" spans="1:15" x14ac:dyDescent="0.25">
      <c r="B3" s="65" t="s">
        <v>68</v>
      </c>
      <c r="C3" s="61" t="s">
        <v>26</v>
      </c>
      <c r="D3" s="203" t="s">
        <v>245</v>
      </c>
    </row>
    <row r="4" spans="1:15" x14ac:dyDescent="0.25">
      <c r="B4" s="25" t="s">
        <v>27</v>
      </c>
      <c r="D4" s="26" t="s">
        <v>69</v>
      </c>
      <c r="E4" s="66"/>
      <c r="F4" s="66"/>
      <c r="G4" s="66"/>
      <c r="H4" s="66"/>
      <c r="I4" s="66"/>
      <c r="J4" s="66"/>
    </row>
    <row r="5" spans="1:15" x14ac:dyDescent="0.25">
      <c r="B5" s="28"/>
    </row>
    <row r="6" spans="1:15" x14ac:dyDescent="0.25">
      <c r="F6" s="26" t="s">
        <v>29</v>
      </c>
      <c r="G6" s="26"/>
      <c r="H6" s="26" t="s">
        <v>174</v>
      </c>
      <c r="I6" s="26"/>
      <c r="J6" s="26"/>
    </row>
    <row r="7" spans="1:15" ht="26.25" x14ac:dyDescent="0.25">
      <c r="A7" s="60" t="s">
        <v>31</v>
      </c>
      <c r="B7" s="60" t="s">
        <v>32</v>
      </c>
      <c r="C7" s="60" t="s">
        <v>33</v>
      </c>
    </row>
    <row r="8" spans="1:15" x14ac:dyDescent="0.25">
      <c r="B8" s="62" t="s">
        <v>34</v>
      </c>
      <c r="C8" s="62" t="s">
        <v>3</v>
      </c>
    </row>
    <row r="9" spans="1:15" x14ac:dyDescent="0.25">
      <c r="A9" s="184">
        <v>1</v>
      </c>
      <c r="B9" s="33"/>
      <c r="C9" s="33">
        <v>10</v>
      </c>
      <c r="E9" s="61" t="s">
        <v>35</v>
      </c>
      <c r="F9" s="61"/>
    </row>
    <row r="10" spans="1:15" x14ac:dyDescent="0.25">
      <c r="A10" s="184">
        <v>1</v>
      </c>
      <c r="B10" s="33"/>
      <c r="C10" s="33">
        <v>10</v>
      </c>
      <c r="E10" s="61" t="s">
        <v>36</v>
      </c>
      <c r="F10" s="61"/>
    </row>
    <row r="11" spans="1:15" x14ac:dyDescent="0.25">
      <c r="A11" s="184">
        <v>1</v>
      </c>
      <c r="B11" s="33"/>
      <c r="C11" s="33">
        <v>10</v>
      </c>
      <c r="E11" s="61" t="s">
        <v>37</v>
      </c>
      <c r="F11" s="61"/>
    </row>
    <row r="12" spans="1:15" x14ac:dyDescent="0.25">
      <c r="A12" s="184">
        <v>1</v>
      </c>
      <c r="B12" s="33"/>
      <c r="C12" s="33">
        <v>10</v>
      </c>
      <c r="E12" s="61"/>
      <c r="F12" s="61"/>
    </row>
    <row r="13" spans="1:15" x14ac:dyDescent="0.25">
      <c r="A13" s="184">
        <v>1</v>
      </c>
      <c r="B13" s="33"/>
      <c r="C13" s="33">
        <v>10</v>
      </c>
      <c r="E13" s="61" t="s">
        <v>38</v>
      </c>
      <c r="F13" s="61"/>
    </row>
    <row r="14" spans="1:15" x14ac:dyDescent="0.25">
      <c r="A14" s="184">
        <v>1</v>
      </c>
      <c r="B14" s="33"/>
      <c r="C14" s="33">
        <v>10</v>
      </c>
      <c r="E14" s="61" t="s">
        <v>39</v>
      </c>
      <c r="F14" s="61"/>
    </row>
    <row r="15" spans="1:15" x14ac:dyDescent="0.25">
      <c r="A15" s="184">
        <v>1</v>
      </c>
      <c r="B15" s="33"/>
      <c r="C15" s="33">
        <v>0</v>
      </c>
      <c r="E15" s="61" t="s">
        <v>40</v>
      </c>
      <c r="F15" s="61"/>
    </row>
    <row r="16" spans="1:15" x14ac:dyDescent="0.25">
      <c r="A16" s="184">
        <v>1</v>
      </c>
      <c r="B16" s="33"/>
      <c r="C16" s="33">
        <v>10</v>
      </c>
      <c r="E16" s="61" t="s">
        <v>41</v>
      </c>
      <c r="F16" s="61"/>
      <c r="O16" s="181"/>
    </row>
    <row r="17" spans="1:6" x14ac:dyDescent="0.25">
      <c r="A17" s="184">
        <v>1</v>
      </c>
      <c r="B17" s="33"/>
      <c r="C17" s="33">
        <v>0</v>
      </c>
      <c r="E17" s="61" t="s">
        <v>42</v>
      </c>
      <c r="F17" s="61"/>
    </row>
    <row r="18" spans="1:6" x14ac:dyDescent="0.25">
      <c r="A18" s="184">
        <v>1</v>
      </c>
      <c r="B18" s="33"/>
      <c r="C18" s="33">
        <v>0</v>
      </c>
      <c r="E18" s="61" t="s">
        <v>43</v>
      </c>
      <c r="F18" s="61"/>
    </row>
    <row r="19" spans="1:6" x14ac:dyDescent="0.25">
      <c r="A19" s="184">
        <v>1</v>
      </c>
      <c r="B19" s="65"/>
      <c r="C19" s="33">
        <v>10</v>
      </c>
      <c r="E19" s="61" t="s">
        <v>44</v>
      </c>
      <c r="F19" s="61"/>
    </row>
    <row r="20" spans="1:6" x14ac:dyDescent="0.25">
      <c r="A20" s="184">
        <v>1</v>
      </c>
      <c r="B20" s="65"/>
      <c r="C20" s="33">
        <v>10</v>
      </c>
      <c r="E20" s="61" t="s">
        <v>45</v>
      </c>
    </row>
    <row r="21" spans="1:6" x14ac:dyDescent="0.25">
      <c r="A21" s="184">
        <v>1</v>
      </c>
      <c r="B21" s="65"/>
      <c r="C21" s="33">
        <v>10</v>
      </c>
      <c r="E21" s="61" t="s">
        <v>46</v>
      </c>
    </row>
    <row r="22" spans="1:6" x14ac:dyDescent="0.25">
      <c r="A22" s="184">
        <v>1</v>
      </c>
      <c r="B22" s="65"/>
      <c r="C22" s="33">
        <v>10</v>
      </c>
      <c r="E22" s="61" t="s">
        <v>47</v>
      </c>
    </row>
    <row r="23" spans="1:6" x14ac:dyDescent="0.25">
      <c r="A23" s="184">
        <v>1</v>
      </c>
      <c r="B23" s="65"/>
      <c r="C23" s="33">
        <v>10</v>
      </c>
      <c r="E23" s="61" t="s">
        <v>162</v>
      </c>
    </row>
    <row r="24" spans="1:6" x14ac:dyDescent="0.25">
      <c r="A24" s="184">
        <v>1</v>
      </c>
      <c r="B24" s="65"/>
      <c r="C24" s="33">
        <v>10</v>
      </c>
    </row>
    <row r="25" spans="1:6" x14ac:dyDescent="0.25">
      <c r="A25" s="65"/>
      <c r="B25" s="65" t="s">
        <v>71</v>
      </c>
      <c r="C25" s="72" t="s">
        <v>71</v>
      </c>
    </row>
    <row r="26" spans="1:6" x14ac:dyDescent="0.25">
      <c r="A26" s="65"/>
      <c r="B26" s="65"/>
      <c r="C26" s="72"/>
    </row>
    <row r="27" spans="1:6" ht="15.75" x14ac:dyDescent="0.25">
      <c r="A27" s="65"/>
      <c r="B27" s="65"/>
      <c r="C27" s="72"/>
      <c r="E27" s="35"/>
    </row>
    <row r="28" spans="1:6" ht="15.75" x14ac:dyDescent="0.25">
      <c r="A28" s="65"/>
      <c r="B28" s="65"/>
      <c r="C28" s="72"/>
      <c r="E28" s="35"/>
    </row>
    <row r="29" spans="1:6" ht="15.75" x14ac:dyDescent="0.25">
      <c r="A29" s="65"/>
      <c r="B29" s="65"/>
      <c r="C29" s="32"/>
      <c r="E29" s="35"/>
    </row>
    <row r="30" spans="1:6" ht="15.75" x14ac:dyDescent="0.25">
      <c r="A30" s="65"/>
      <c r="B30" s="65"/>
      <c r="C30" s="32"/>
      <c r="E30" s="35"/>
    </row>
    <row r="31" spans="1:6" ht="15.75" x14ac:dyDescent="0.25">
      <c r="A31" s="65"/>
      <c r="B31" s="65"/>
      <c r="C31" s="32"/>
      <c r="E31" s="35"/>
    </row>
    <row r="32" spans="1:6" x14ac:dyDescent="0.25">
      <c r="A32" s="65"/>
      <c r="B32" s="65"/>
      <c r="C32" s="72"/>
    </row>
    <row r="33" spans="1:11" x14ac:dyDescent="0.25">
      <c r="A33" s="65"/>
      <c r="B33" s="65"/>
      <c r="C33" s="72"/>
    </row>
    <row r="34" spans="1:11" x14ac:dyDescent="0.25">
      <c r="A34" s="65"/>
      <c r="B34" s="65"/>
      <c r="C34" s="72"/>
    </row>
    <row r="35" spans="1:11" x14ac:dyDescent="0.25">
      <c r="A35" s="65"/>
      <c r="B35" s="65"/>
      <c r="C35" s="72"/>
    </row>
    <row r="36" spans="1:11" x14ac:dyDescent="0.25">
      <c r="A36" s="65"/>
      <c r="B36" s="65"/>
      <c r="C36" s="72"/>
    </row>
    <row r="37" spans="1:11" x14ac:dyDescent="0.25">
      <c r="A37" s="65"/>
      <c r="B37" s="65"/>
      <c r="C37" s="73"/>
    </row>
    <row r="38" spans="1:11" x14ac:dyDescent="0.25">
      <c r="A38" s="65"/>
      <c r="B38" s="65"/>
      <c r="C38" s="65"/>
    </row>
    <row r="39" spans="1:11" x14ac:dyDescent="0.25">
      <c r="B39" s="64"/>
      <c r="C39" s="64">
        <f>SUM(C9:C38)</f>
        <v>130</v>
      </c>
      <c r="D39" s="61" t="s">
        <v>48</v>
      </c>
    </row>
    <row r="40" spans="1:11" x14ac:dyDescent="0.25">
      <c r="A40" s="64">
        <f>SUM(A9:A38)</f>
        <v>16</v>
      </c>
      <c r="B40" s="61" t="s">
        <v>49</v>
      </c>
    </row>
    <row r="41" spans="1:11" x14ac:dyDescent="0.25">
      <c r="B41" s="64">
        <f>C39/A40</f>
        <v>8.125</v>
      </c>
      <c r="C41" s="61" t="s">
        <v>50</v>
      </c>
    </row>
    <row r="42" spans="1:11" x14ac:dyDescent="0.25">
      <c r="D42" s="65">
        <v>10</v>
      </c>
      <c r="E42" s="61" t="s">
        <v>51</v>
      </c>
    </row>
    <row r="43" spans="1:11" x14ac:dyDescent="0.25">
      <c r="D43" s="67">
        <f>B41/D42</f>
        <v>0.8125</v>
      </c>
      <c r="E43" s="61" t="s">
        <v>52</v>
      </c>
    </row>
    <row r="46" spans="1:11" ht="15.75" x14ac:dyDescent="0.25">
      <c r="A46" s="153" t="s">
        <v>184</v>
      </c>
      <c r="B46" s="75"/>
      <c r="C46" s="75"/>
      <c r="D46" s="76"/>
      <c r="E46" s="76"/>
      <c r="F46" s="76"/>
      <c r="G46" s="76"/>
      <c r="H46" s="76"/>
      <c r="I46" s="76"/>
      <c r="J46" s="76"/>
      <c r="K46" s="76"/>
    </row>
    <row r="47" spans="1:11" x14ac:dyDescent="0.25">
      <c r="A47" s="75"/>
      <c r="B47" s="75"/>
      <c r="C47" s="75"/>
      <c r="D47" s="76"/>
      <c r="E47" s="76"/>
      <c r="F47" s="76"/>
      <c r="G47" s="76"/>
      <c r="H47" s="76"/>
      <c r="I47" s="76"/>
      <c r="J47" s="76"/>
      <c r="K47" s="76"/>
    </row>
    <row r="48" spans="1:11" x14ac:dyDescent="0.25">
      <c r="A48" s="75"/>
      <c r="B48" s="75"/>
      <c r="C48" s="75"/>
      <c r="D48" s="76"/>
      <c r="E48" s="76"/>
      <c r="F48" s="76"/>
      <c r="G48" s="76"/>
      <c r="H48" s="76"/>
      <c r="I48" s="76"/>
      <c r="J48" s="76"/>
      <c r="K48" s="76"/>
    </row>
    <row r="49" spans="1:11" x14ac:dyDescent="0.25">
      <c r="A49" s="75"/>
      <c r="B49" s="75"/>
      <c r="C49" s="75"/>
      <c r="D49" s="76"/>
      <c r="E49" s="76"/>
      <c r="F49" s="76"/>
      <c r="G49" s="76"/>
      <c r="H49" s="76"/>
      <c r="I49" s="76"/>
      <c r="J49" s="76"/>
      <c r="K49" s="76"/>
    </row>
    <row r="50" spans="1:11" x14ac:dyDescent="0.25">
      <c r="A50" s="75"/>
      <c r="B50" s="75"/>
      <c r="C50" s="75"/>
      <c r="D50" s="76"/>
      <c r="E50" s="76"/>
      <c r="F50" s="76"/>
      <c r="G50" s="76"/>
      <c r="H50" s="76"/>
      <c r="I50" s="76"/>
      <c r="J50" s="76"/>
      <c r="K50" s="76"/>
    </row>
  </sheetData>
  <pageMargins left="0.7" right="0.7" top="0.75" bottom="0.75" header="0.3" footer="0.3"/>
  <pageSetup scale="59" orientation="portrait" r:id="rId1"/>
  <drawing r:id="rId2"/>
  <legacyDrawing r:id="rId3"/>
  <oleObjects>
    <mc:AlternateContent xmlns:mc="http://schemas.openxmlformats.org/markup-compatibility/2006">
      <mc:Choice Requires="x14">
        <oleObject progId="Word.Document.12" shapeId="208897" r:id="rId4">
          <objectPr defaultSize="0" autoPict="0" r:id="rId5">
            <anchor moveWithCells="1">
              <from>
                <xdr:col>1</xdr:col>
                <xdr:colOff>0</xdr:colOff>
                <xdr:row>47</xdr:row>
                <xdr:rowOff>0</xdr:rowOff>
              </from>
              <to>
                <xdr:col>14</xdr:col>
                <xdr:colOff>247650</xdr:colOff>
                <xdr:row>54</xdr:row>
                <xdr:rowOff>133350</xdr:rowOff>
              </to>
            </anchor>
          </objectPr>
        </oleObject>
      </mc:Choice>
      <mc:Fallback>
        <oleObject progId="Word.Document.12" shapeId="208897" r:id="rId4"/>
      </mc:Fallback>
    </mc:AlternateContent>
  </oleObjects>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K211"/>
  <sheetViews>
    <sheetView workbookViewId="0"/>
  </sheetViews>
  <sheetFormatPr defaultColWidth="9.140625" defaultRowHeight="15" x14ac:dyDescent="0.25"/>
  <cols>
    <col min="1" max="1" width="5.28515625" style="61" customWidth="1"/>
    <col min="2" max="2" width="9.140625" style="61"/>
    <col min="3" max="3" width="10.42578125" style="61" customWidth="1"/>
    <col min="4" max="16384" width="9.140625" style="59"/>
  </cols>
  <sheetData>
    <row r="1" spans="1:10" ht="21" x14ac:dyDescent="0.35">
      <c r="A1" s="63" t="s">
        <v>209</v>
      </c>
    </row>
    <row r="2" spans="1:10" x14ac:dyDescent="0.25">
      <c r="B2" s="65">
        <v>9.1999999999999993</v>
      </c>
      <c r="C2" s="61" t="s">
        <v>24</v>
      </c>
      <c r="D2" s="144" t="s">
        <v>194</v>
      </c>
    </row>
    <row r="3" spans="1:10" x14ac:dyDescent="0.25">
      <c r="B3" s="65" t="s">
        <v>68</v>
      </c>
      <c r="C3" s="61" t="s">
        <v>26</v>
      </c>
      <c r="D3" s="144" t="s">
        <v>181</v>
      </c>
      <c r="E3" s="59" t="s">
        <v>71</v>
      </c>
    </row>
    <row r="4" spans="1:10" x14ac:dyDescent="0.25">
      <c r="B4" s="25" t="s">
        <v>27</v>
      </c>
      <c r="D4" s="26" t="s">
        <v>192</v>
      </c>
      <c r="E4" s="66"/>
      <c r="F4" s="66"/>
      <c r="G4" s="66"/>
      <c r="H4" s="66"/>
      <c r="I4" s="66"/>
      <c r="J4" s="66"/>
    </row>
    <row r="5" spans="1:10" x14ac:dyDescent="0.25">
      <c r="B5" s="28"/>
    </row>
    <row r="6" spans="1:10" x14ac:dyDescent="0.25">
      <c r="F6" s="26" t="s">
        <v>29</v>
      </c>
      <c r="G6" s="26"/>
      <c r="H6" s="26" t="s">
        <v>168</v>
      </c>
      <c r="I6" s="26"/>
      <c r="J6" s="26"/>
    </row>
    <row r="7" spans="1:10" ht="26.25" x14ac:dyDescent="0.25">
      <c r="A7" s="60" t="s">
        <v>31</v>
      </c>
      <c r="B7" s="60" t="s">
        <v>32</v>
      </c>
      <c r="C7" s="60" t="s">
        <v>33</v>
      </c>
    </row>
    <row r="8" spans="1:10" x14ac:dyDescent="0.25">
      <c r="B8" s="62" t="s">
        <v>34</v>
      </c>
      <c r="C8" s="62" t="s">
        <v>3</v>
      </c>
    </row>
    <row r="9" spans="1:10" x14ac:dyDescent="0.25">
      <c r="A9" s="183">
        <v>1</v>
      </c>
      <c r="B9" s="65">
        <v>1</v>
      </c>
      <c r="C9" s="199">
        <v>0</v>
      </c>
      <c r="E9" s="61" t="s">
        <v>35</v>
      </c>
      <c r="F9" s="61"/>
    </row>
    <row r="10" spans="1:10" x14ac:dyDescent="0.25">
      <c r="A10" s="183">
        <v>1</v>
      </c>
      <c r="B10" s="65">
        <v>2</v>
      </c>
      <c r="C10" s="199">
        <v>50</v>
      </c>
      <c r="E10" s="61" t="s">
        <v>36</v>
      </c>
      <c r="F10" s="61"/>
    </row>
    <row r="11" spans="1:10" x14ac:dyDescent="0.25">
      <c r="A11" s="183">
        <v>1</v>
      </c>
      <c r="B11" s="65">
        <v>3</v>
      </c>
      <c r="C11" s="199">
        <v>50</v>
      </c>
      <c r="E11" s="61" t="s">
        <v>37</v>
      </c>
      <c r="F11" s="61"/>
    </row>
    <row r="12" spans="1:10" x14ac:dyDescent="0.25">
      <c r="A12" s="183">
        <v>1</v>
      </c>
      <c r="B12" s="65">
        <v>4</v>
      </c>
      <c r="C12" s="199">
        <v>50</v>
      </c>
      <c r="E12" s="61"/>
      <c r="F12" s="61"/>
    </row>
    <row r="13" spans="1:10" x14ac:dyDescent="0.25">
      <c r="A13" s="183">
        <v>1</v>
      </c>
      <c r="B13" s="65">
        <v>5</v>
      </c>
      <c r="C13" s="199">
        <v>50</v>
      </c>
      <c r="E13" s="61" t="s">
        <v>38</v>
      </c>
      <c r="F13" s="61"/>
    </row>
    <row r="14" spans="1:10" x14ac:dyDescent="0.25">
      <c r="A14" s="183">
        <v>1</v>
      </c>
      <c r="B14" s="65">
        <v>6</v>
      </c>
      <c r="C14" s="199">
        <v>50</v>
      </c>
      <c r="E14" s="61" t="s">
        <v>39</v>
      </c>
      <c r="F14" s="61"/>
    </row>
    <row r="15" spans="1:10" x14ac:dyDescent="0.25">
      <c r="A15" s="183">
        <v>1</v>
      </c>
      <c r="B15" s="65">
        <v>7</v>
      </c>
      <c r="C15" s="199">
        <v>50</v>
      </c>
      <c r="E15" s="61" t="s">
        <v>40</v>
      </c>
      <c r="F15" s="61"/>
    </row>
    <row r="16" spans="1:10" x14ac:dyDescent="0.25">
      <c r="A16" s="183">
        <v>1</v>
      </c>
      <c r="B16" s="65">
        <v>8</v>
      </c>
      <c r="C16" s="199">
        <v>50</v>
      </c>
      <c r="E16" s="61" t="s">
        <v>41</v>
      </c>
      <c r="F16" s="61"/>
    </row>
    <row r="17" spans="1:6" x14ac:dyDescent="0.25">
      <c r="A17" s="183">
        <v>1</v>
      </c>
      <c r="B17" s="65">
        <v>9</v>
      </c>
      <c r="C17" s="199">
        <v>50</v>
      </c>
      <c r="E17" s="61" t="s">
        <v>42</v>
      </c>
      <c r="F17" s="61"/>
    </row>
    <row r="18" spans="1:6" x14ac:dyDescent="0.25">
      <c r="A18" s="183">
        <v>1</v>
      </c>
      <c r="B18" s="65">
        <v>10</v>
      </c>
      <c r="C18" s="199">
        <v>50</v>
      </c>
      <c r="E18" s="61" t="s">
        <v>43</v>
      </c>
      <c r="F18" s="61"/>
    </row>
    <row r="19" spans="1:6" x14ac:dyDescent="0.25">
      <c r="A19" s="183">
        <v>1</v>
      </c>
      <c r="B19" s="65">
        <v>11</v>
      </c>
      <c r="C19" s="199">
        <v>50</v>
      </c>
      <c r="E19" s="61" t="s">
        <v>44</v>
      </c>
      <c r="F19" s="61"/>
    </row>
    <row r="20" spans="1:6" x14ac:dyDescent="0.25">
      <c r="A20" s="65"/>
      <c r="B20" s="65"/>
      <c r="C20" s="143"/>
      <c r="E20" s="61" t="s">
        <v>45</v>
      </c>
    </row>
    <row r="21" spans="1:6" x14ac:dyDescent="0.25">
      <c r="A21" s="65"/>
      <c r="B21" s="65"/>
      <c r="C21" s="143"/>
      <c r="E21" s="61" t="s">
        <v>46</v>
      </c>
    </row>
    <row r="22" spans="1:6" x14ac:dyDescent="0.25">
      <c r="A22" s="65"/>
      <c r="B22" s="65"/>
      <c r="C22" s="143"/>
    </row>
    <row r="23" spans="1:6" x14ac:dyDescent="0.25">
      <c r="A23" s="65"/>
      <c r="B23" s="65"/>
      <c r="C23" s="143"/>
      <c r="E23" s="61" t="s">
        <v>47</v>
      </c>
    </row>
    <row r="24" spans="1:6" x14ac:dyDescent="0.25">
      <c r="A24" s="65"/>
      <c r="B24" s="65"/>
      <c r="C24" s="143"/>
      <c r="E24" s="61" t="s">
        <v>139</v>
      </c>
    </row>
    <row r="25" spans="1:6" x14ac:dyDescent="0.25">
      <c r="A25" s="65"/>
      <c r="B25" s="65"/>
      <c r="C25" s="143"/>
    </row>
    <row r="26" spans="1:6" x14ac:dyDescent="0.25">
      <c r="A26" s="65"/>
      <c r="B26" s="73"/>
      <c r="C26" s="77"/>
    </row>
    <row r="27" spans="1:6" ht="15.75" x14ac:dyDescent="0.25">
      <c r="A27" s="65"/>
      <c r="B27" s="73"/>
      <c r="C27" s="77"/>
      <c r="E27" s="35"/>
    </row>
    <row r="28" spans="1:6" ht="15.75" x14ac:dyDescent="0.25">
      <c r="A28" s="65"/>
      <c r="B28" s="73"/>
      <c r="C28" s="77"/>
      <c r="E28" s="35"/>
    </row>
    <row r="29" spans="1:6" ht="15.75" x14ac:dyDescent="0.25">
      <c r="A29" s="65"/>
      <c r="B29" s="65"/>
      <c r="C29" s="77" t="s">
        <v>71</v>
      </c>
      <c r="E29" s="35"/>
    </row>
    <row r="30" spans="1:6" ht="15.75" x14ac:dyDescent="0.25">
      <c r="A30" s="65"/>
      <c r="B30" s="65"/>
      <c r="C30" s="77" t="s">
        <v>71</v>
      </c>
      <c r="E30" s="35"/>
    </row>
    <row r="31" spans="1:6" ht="15.75" x14ac:dyDescent="0.25">
      <c r="A31" s="65"/>
      <c r="B31" s="65"/>
      <c r="C31" s="32"/>
      <c r="E31" s="35"/>
    </row>
    <row r="32" spans="1:6" x14ac:dyDescent="0.25">
      <c r="A32" s="65"/>
      <c r="B32" s="65"/>
      <c r="C32" s="72"/>
    </row>
    <row r="33" spans="1:11" x14ac:dyDescent="0.25">
      <c r="A33" s="65"/>
      <c r="B33" s="65"/>
      <c r="C33" s="72"/>
    </row>
    <row r="34" spans="1:11" x14ac:dyDescent="0.25">
      <c r="A34" s="65"/>
      <c r="B34" s="65"/>
      <c r="C34" s="72"/>
    </row>
    <row r="35" spans="1:11" x14ac:dyDescent="0.25">
      <c r="A35" s="65"/>
      <c r="B35" s="65"/>
      <c r="C35" s="72"/>
    </row>
    <row r="36" spans="1:11" x14ac:dyDescent="0.25">
      <c r="A36" s="65"/>
      <c r="B36" s="65"/>
      <c r="C36" s="72"/>
    </row>
    <row r="37" spans="1:11" x14ac:dyDescent="0.25">
      <c r="A37" s="65"/>
      <c r="B37" s="65"/>
      <c r="C37" s="73"/>
    </row>
    <row r="38" spans="1:11" x14ac:dyDescent="0.25">
      <c r="A38" s="65"/>
      <c r="B38" s="65"/>
      <c r="C38" s="65"/>
    </row>
    <row r="39" spans="1:11" x14ac:dyDescent="0.25">
      <c r="B39" s="64"/>
      <c r="C39" s="64">
        <f>SUM(C9:C38)</f>
        <v>500</v>
      </c>
      <c r="D39" s="61" t="s">
        <v>48</v>
      </c>
    </row>
    <row r="40" spans="1:11" x14ac:dyDescent="0.25">
      <c r="A40" s="64">
        <f>SUM(A9:A39)</f>
        <v>11</v>
      </c>
      <c r="B40" s="61" t="s">
        <v>49</v>
      </c>
    </row>
    <row r="41" spans="1:11" x14ac:dyDescent="0.25">
      <c r="B41" s="180">
        <f>C39/A40</f>
        <v>45.454545454545453</v>
      </c>
      <c r="C41" s="61" t="s">
        <v>50</v>
      </c>
    </row>
    <row r="42" spans="1:11" x14ac:dyDescent="0.25">
      <c r="D42" s="65">
        <v>50</v>
      </c>
      <c r="E42" s="61" t="s">
        <v>51</v>
      </c>
    </row>
    <row r="43" spans="1:11" x14ac:dyDescent="0.25">
      <c r="D43" s="67">
        <f>B41/D42</f>
        <v>0.90909090909090906</v>
      </c>
      <c r="E43" s="61" t="s">
        <v>52</v>
      </c>
    </row>
    <row r="45" spans="1:11" ht="36" customHeight="1" x14ac:dyDescent="0.25">
      <c r="A45" s="311" t="s">
        <v>149</v>
      </c>
      <c r="B45" s="311"/>
      <c r="C45" s="311"/>
      <c r="D45" s="311"/>
      <c r="E45" s="311"/>
      <c r="F45" s="311"/>
      <c r="G45" s="311"/>
      <c r="H45" s="311"/>
      <c r="I45" s="311"/>
      <c r="J45" s="311"/>
    </row>
    <row r="46" spans="1:11" ht="21" x14ac:dyDescent="0.35">
      <c r="A46" s="74"/>
      <c r="B46" s="75"/>
      <c r="C46" s="75"/>
      <c r="D46" s="76"/>
      <c r="E46" s="76"/>
      <c r="F46" s="76"/>
      <c r="G46" s="76"/>
      <c r="H46" s="76"/>
      <c r="I46" s="76"/>
      <c r="J46" s="76"/>
      <c r="K46" s="76"/>
    </row>
    <row r="47" spans="1:11" x14ac:dyDescent="0.25">
      <c r="A47" s="75"/>
      <c r="B47" s="28"/>
      <c r="C47" s="75"/>
      <c r="D47" s="76"/>
      <c r="E47" s="76"/>
      <c r="F47" s="76"/>
      <c r="G47" s="76"/>
      <c r="H47" s="76"/>
      <c r="I47" s="76"/>
      <c r="J47" s="76"/>
      <c r="K47" s="76"/>
    </row>
    <row r="48" spans="1:11" x14ac:dyDescent="0.25">
      <c r="A48" s="75"/>
      <c r="B48" s="28"/>
      <c r="C48" s="75"/>
      <c r="D48" s="76"/>
      <c r="E48" s="76"/>
      <c r="F48" s="76"/>
      <c r="G48" s="76"/>
      <c r="H48" s="76"/>
      <c r="I48" s="76"/>
      <c r="J48" s="76"/>
      <c r="K48" s="76"/>
    </row>
    <row r="49" spans="1:11" x14ac:dyDescent="0.25">
      <c r="A49" s="75"/>
      <c r="B49" s="25"/>
      <c r="C49" s="75"/>
      <c r="D49" s="75"/>
      <c r="E49" s="76"/>
      <c r="F49" s="76"/>
      <c r="G49" s="76"/>
      <c r="H49" s="76"/>
      <c r="I49" s="76"/>
      <c r="J49" s="76"/>
      <c r="K49" s="76"/>
    </row>
    <row r="50" spans="1:11" x14ac:dyDescent="0.25">
      <c r="A50" s="78"/>
      <c r="B50" s="79"/>
      <c r="C50" s="78"/>
      <c r="D50" s="80"/>
      <c r="E50" s="80"/>
      <c r="F50" s="76"/>
      <c r="G50" s="76"/>
      <c r="H50" s="76"/>
      <c r="I50" s="76"/>
      <c r="J50" s="76"/>
      <c r="K50" s="76"/>
    </row>
    <row r="51" spans="1:11" x14ac:dyDescent="0.25">
      <c r="A51" s="78"/>
      <c r="B51" s="78"/>
      <c r="C51" s="78"/>
      <c r="D51" s="80"/>
      <c r="E51" s="80"/>
      <c r="F51" s="75"/>
      <c r="G51" s="75"/>
      <c r="H51" s="75"/>
      <c r="I51" s="75"/>
      <c r="J51" s="75"/>
      <c r="K51" s="76"/>
    </row>
    <row r="52" spans="1:11" ht="26.25" x14ac:dyDescent="0.25">
      <c r="A52" s="81"/>
      <c r="B52" s="82"/>
      <c r="C52" s="82"/>
      <c r="D52" s="83"/>
      <c r="E52" s="83"/>
      <c r="F52" s="76"/>
      <c r="G52" s="76"/>
      <c r="H52" s="76"/>
      <c r="I52" s="76"/>
      <c r="J52" s="76"/>
      <c r="K52" s="76"/>
    </row>
    <row r="53" spans="1:11" x14ac:dyDescent="0.25">
      <c r="A53" s="78"/>
      <c r="B53" s="84"/>
      <c r="C53" s="84"/>
      <c r="D53" s="83"/>
      <c r="E53" s="83"/>
      <c r="F53" s="76"/>
      <c r="G53" s="76"/>
      <c r="H53" s="76"/>
      <c r="I53" s="76"/>
      <c r="J53" s="76"/>
      <c r="K53" s="76"/>
    </row>
    <row r="54" spans="1:11" x14ac:dyDescent="0.25">
      <c r="A54" s="79"/>
      <c r="B54" s="84"/>
      <c r="C54" s="85"/>
      <c r="D54" s="83"/>
      <c r="E54" s="86"/>
      <c r="F54" s="75"/>
      <c r="G54" s="76"/>
      <c r="H54" s="76"/>
      <c r="I54" s="76"/>
      <c r="J54" s="76"/>
      <c r="K54" s="76"/>
    </row>
    <row r="55" spans="1:11" x14ac:dyDescent="0.25">
      <c r="A55" s="79"/>
      <c r="B55" s="84"/>
      <c r="C55" s="85"/>
      <c r="D55" s="83"/>
      <c r="E55" s="86"/>
      <c r="F55" s="75"/>
      <c r="G55" s="76"/>
      <c r="H55" s="76"/>
      <c r="I55" s="76"/>
      <c r="J55" s="76"/>
      <c r="K55" s="76"/>
    </row>
    <row r="56" spans="1:11" x14ac:dyDescent="0.25">
      <c r="A56" s="79"/>
      <c r="B56" s="84"/>
      <c r="C56" s="85"/>
      <c r="D56" s="83"/>
      <c r="E56" s="86"/>
      <c r="F56" s="75"/>
      <c r="G56" s="76"/>
      <c r="H56" s="76"/>
      <c r="I56" s="76"/>
      <c r="J56" s="76"/>
      <c r="K56" s="76"/>
    </row>
    <row r="57" spans="1:11" x14ac:dyDescent="0.25">
      <c r="A57" s="79"/>
      <c r="B57" s="84"/>
      <c r="C57" s="85"/>
      <c r="D57" s="83"/>
      <c r="E57" s="86"/>
      <c r="F57" s="75"/>
      <c r="G57" s="76"/>
      <c r="H57" s="76"/>
      <c r="I57" s="76"/>
      <c r="J57" s="76"/>
      <c r="K57" s="76"/>
    </row>
    <row r="58" spans="1:11" x14ac:dyDescent="0.25">
      <c r="A58" s="79"/>
      <c r="B58" s="84"/>
      <c r="C58" s="85"/>
      <c r="D58" s="83"/>
      <c r="E58" s="86"/>
      <c r="F58" s="75"/>
      <c r="G58" s="76"/>
      <c r="H58" s="76"/>
      <c r="I58" s="76"/>
      <c r="J58" s="76"/>
      <c r="K58" s="76"/>
    </row>
    <row r="59" spans="1:11" x14ac:dyDescent="0.25">
      <c r="A59" s="79"/>
      <c r="B59" s="84"/>
      <c r="C59" s="85"/>
      <c r="D59" s="83"/>
      <c r="E59" s="86"/>
      <c r="F59" s="75"/>
      <c r="G59" s="76"/>
      <c r="H59" s="76"/>
      <c r="I59" s="76"/>
      <c r="J59" s="76"/>
      <c r="K59" s="76"/>
    </row>
    <row r="60" spans="1:11" x14ac:dyDescent="0.25">
      <c r="A60" s="79"/>
      <c r="B60" s="84"/>
      <c r="C60" s="85"/>
      <c r="D60" s="83"/>
      <c r="E60" s="86"/>
      <c r="F60" s="75"/>
      <c r="G60" s="76"/>
      <c r="H60" s="76"/>
      <c r="I60" s="76"/>
      <c r="J60" s="76"/>
      <c r="K60" s="76"/>
    </row>
    <row r="61" spans="1:11" x14ac:dyDescent="0.25">
      <c r="A61" s="79"/>
      <c r="B61" s="84"/>
      <c r="C61" s="85"/>
      <c r="D61" s="83"/>
      <c r="E61" s="86"/>
      <c r="F61" s="75"/>
      <c r="G61" s="76"/>
      <c r="H61" s="76"/>
      <c r="I61" s="76"/>
      <c r="J61" s="76"/>
      <c r="K61" s="76"/>
    </row>
    <row r="62" spans="1:11" x14ac:dyDescent="0.25">
      <c r="A62" s="79"/>
      <c r="B62" s="84"/>
      <c r="C62" s="85"/>
      <c r="D62" s="83"/>
      <c r="E62" s="86"/>
      <c r="F62" s="75"/>
      <c r="G62" s="76"/>
      <c r="H62" s="76"/>
      <c r="I62" s="76"/>
      <c r="J62" s="76"/>
      <c r="K62" s="76"/>
    </row>
    <row r="63" spans="1:11" x14ac:dyDescent="0.25">
      <c r="A63" s="79"/>
      <c r="B63" s="84"/>
      <c r="C63" s="85"/>
      <c r="D63" s="83"/>
      <c r="E63" s="86"/>
      <c r="F63" s="75"/>
      <c r="G63" s="76"/>
      <c r="H63" s="76"/>
      <c r="I63" s="76"/>
      <c r="J63" s="76"/>
      <c r="K63" s="76"/>
    </row>
    <row r="64" spans="1:11" x14ac:dyDescent="0.25">
      <c r="A64" s="79"/>
      <c r="B64" s="84"/>
      <c r="C64" s="85"/>
      <c r="D64" s="83"/>
      <c r="E64" s="86"/>
      <c r="F64" s="75"/>
      <c r="G64" s="76"/>
      <c r="H64" s="76"/>
      <c r="I64" s="76"/>
      <c r="J64" s="76"/>
      <c r="K64" s="76"/>
    </row>
    <row r="65" spans="1:11" x14ac:dyDescent="0.25">
      <c r="A65" s="79"/>
      <c r="B65" s="84"/>
      <c r="C65" s="85"/>
      <c r="D65" s="83"/>
      <c r="E65" s="86"/>
      <c r="F65" s="76"/>
      <c r="G65" s="76"/>
      <c r="H65" s="76"/>
      <c r="I65" s="76"/>
      <c r="J65" s="76"/>
      <c r="K65" s="76"/>
    </row>
    <row r="66" spans="1:11" x14ac:dyDescent="0.25">
      <c r="A66" s="79"/>
      <c r="B66" s="84"/>
      <c r="C66" s="85"/>
      <c r="D66" s="83"/>
      <c r="E66" s="86"/>
      <c r="F66" s="76"/>
      <c r="G66" s="76"/>
      <c r="H66" s="76"/>
      <c r="I66" s="76"/>
      <c r="J66" s="76"/>
      <c r="K66" s="76"/>
    </row>
    <row r="67" spans="1:11" x14ac:dyDescent="0.25">
      <c r="A67" s="79"/>
      <c r="B67" s="84"/>
      <c r="C67" s="85"/>
      <c r="D67" s="83"/>
      <c r="E67" s="83"/>
      <c r="F67" s="76"/>
      <c r="G67" s="76"/>
      <c r="H67" s="76"/>
      <c r="I67" s="76"/>
      <c r="J67" s="76"/>
      <c r="K67" s="76"/>
    </row>
    <row r="68" spans="1:11" x14ac:dyDescent="0.25">
      <c r="A68" s="79"/>
      <c r="B68" s="84"/>
      <c r="C68" s="85"/>
      <c r="D68" s="83"/>
      <c r="E68" s="86"/>
      <c r="F68" s="76"/>
      <c r="G68" s="76"/>
      <c r="H68" s="76"/>
      <c r="I68" s="76"/>
      <c r="J68" s="76"/>
      <c r="K68" s="76"/>
    </row>
    <row r="69" spans="1:11" x14ac:dyDescent="0.25">
      <c r="A69" s="79"/>
      <c r="B69" s="84"/>
      <c r="C69" s="85"/>
      <c r="D69" s="83"/>
      <c r="E69" s="86"/>
      <c r="F69" s="76"/>
      <c r="G69" s="76"/>
      <c r="H69" s="76"/>
      <c r="I69" s="76"/>
      <c r="J69" s="76"/>
      <c r="K69" s="76"/>
    </row>
    <row r="70" spans="1:11" x14ac:dyDescent="0.25">
      <c r="A70" s="79"/>
      <c r="B70" s="84"/>
      <c r="C70" s="85"/>
      <c r="D70" s="83"/>
      <c r="E70" s="83"/>
      <c r="F70" s="76"/>
      <c r="G70" s="76"/>
      <c r="H70" s="76"/>
      <c r="I70" s="76"/>
      <c r="J70" s="76"/>
      <c r="K70" s="76"/>
    </row>
    <row r="71" spans="1:11" x14ac:dyDescent="0.25">
      <c r="A71" s="79"/>
      <c r="B71" s="84"/>
      <c r="C71" s="85"/>
      <c r="D71" s="83"/>
      <c r="E71" s="83"/>
      <c r="F71" s="76"/>
      <c r="G71" s="76"/>
      <c r="H71" s="76"/>
      <c r="I71" s="76"/>
      <c r="J71" s="76"/>
      <c r="K71" s="76"/>
    </row>
    <row r="72" spans="1:11" ht="15.75" x14ac:dyDescent="0.25">
      <c r="A72" s="79"/>
      <c r="B72" s="84"/>
      <c r="C72" s="85"/>
      <c r="D72" s="83"/>
      <c r="E72" s="87"/>
      <c r="F72" s="76"/>
      <c r="G72" s="76"/>
      <c r="H72" s="76"/>
      <c r="I72" s="76"/>
      <c r="J72" s="76"/>
      <c r="K72" s="76"/>
    </row>
    <row r="73" spans="1:11" ht="15.75" x14ac:dyDescent="0.25">
      <c r="A73" s="79"/>
      <c r="B73" s="84"/>
      <c r="C73" s="85"/>
      <c r="D73" s="83"/>
      <c r="E73" s="87"/>
      <c r="F73" s="76"/>
      <c r="G73" s="76"/>
      <c r="H73" s="76"/>
      <c r="I73" s="76"/>
      <c r="J73" s="76"/>
      <c r="K73" s="76"/>
    </row>
    <row r="74" spans="1:11" ht="15.75" x14ac:dyDescent="0.25">
      <c r="A74" s="79"/>
      <c r="B74" s="84"/>
      <c r="C74" s="85"/>
      <c r="D74" s="83"/>
      <c r="E74" s="87"/>
      <c r="F74" s="76"/>
      <c r="G74" s="76"/>
      <c r="H74" s="76"/>
      <c r="I74" s="76"/>
      <c r="J74" s="76"/>
      <c r="K74" s="76"/>
    </row>
    <row r="75" spans="1:11" ht="15.75" x14ac:dyDescent="0.25">
      <c r="A75" s="79"/>
      <c r="B75" s="84"/>
      <c r="C75" s="85"/>
      <c r="D75" s="83"/>
      <c r="E75" s="87"/>
      <c r="F75" s="76"/>
      <c r="G75" s="76"/>
      <c r="H75" s="76"/>
      <c r="I75" s="76"/>
      <c r="J75" s="76"/>
      <c r="K75" s="76"/>
    </row>
    <row r="76" spans="1:11" ht="15.75" x14ac:dyDescent="0.25">
      <c r="A76" s="79"/>
      <c r="B76" s="84"/>
      <c r="C76" s="85"/>
      <c r="D76" s="83"/>
      <c r="E76" s="87"/>
      <c r="F76" s="76"/>
      <c r="G76" s="76"/>
      <c r="H76" s="76"/>
      <c r="I76" s="76"/>
      <c r="J76" s="76"/>
      <c r="K76" s="76"/>
    </row>
    <row r="77" spans="1:11" x14ac:dyDescent="0.25">
      <c r="A77" s="79"/>
      <c r="B77" s="84"/>
      <c r="C77" s="85"/>
      <c r="D77" s="83"/>
      <c r="E77" s="83"/>
      <c r="F77" s="76"/>
      <c r="G77" s="76"/>
      <c r="H77" s="76"/>
      <c r="I77" s="76"/>
      <c r="J77" s="76"/>
      <c r="K77" s="76"/>
    </row>
    <row r="78" spans="1:11" x14ac:dyDescent="0.25">
      <c r="A78" s="79"/>
      <c r="B78" s="84"/>
      <c r="C78" s="85"/>
      <c r="D78" s="83"/>
      <c r="E78" s="83"/>
      <c r="F78" s="76"/>
      <c r="G78" s="76"/>
      <c r="H78" s="76"/>
      <c r="I78" s="76"/>
      <c r="J78" s="76"/>
      <c r="K78" s="76"/>
    </row>
    <row r="79" spans="1:11" x14ac:dyDescent="0.25">
      <c r="A79" s="79"/>
      <c r="B79" s="84"/>
      <c r="C79" s="85"/>
      <c r="D79" s="83"/>
      <c r="E79" s="83"/>
      <c r="F79" s="76"/>
      <c r="G79" s="76"/>
      <c r="H79" s="76"/>
      <c r="I79" s="76"/>
      <c r="J79" s="76"/>
      <c r="K79" s="76"/>
    </row>
    <row r="80" spans="1:11" x14ac:dyDescent="0.25">
      <c r="A80" s="79"/>
      <c r="B80" s="84"/>
      <c r="C80" s="85"/>
      <c r="D80" s="83"/>
      <c r="E80" s="83"/>
      <c r="F80" s="76"/>
      <c r="G80" s="76"/>
      <c r="H80" s="76"/>
      <c r="I80" s="76"/>
      <c r="J80" s="76"/>
      <c r="K80" s="76"/>
    </row>
    <row r="81" spans="1:11" x14ac:dyDescent="0.25">
      <c r="A81" s="79"/>
      <c r="B81" s="84"/>
      <c r="C81" s="85"/>
      <c r="D81" s="83"/>
      <c r="E81" s="83"/>
      <c r="F81" s="76"/>
      <c r="G81" s="76"/>
      <c r="H81" s="76"/>
      <c r="I81" s="76"/>
      <c r="J81" s="76"/>
      <c r="K81" s="76"/>
    </row>
    <row r="82" spans="1:11" x14ac:dyDescent="0.25">
      <c r="A82" s="79"/>
      <c r="B82" s="84"/>
      <c r="C82" s="84"/>
      <c r="D82" s="83"/>
      <c r="E82" s="83"/>
      <c r="F82" s="76"/>
      <c r="G82" s="76"/>
      <c r="H82" s="76"/>
      <c r="I82" s="76"/>
      <c r="J82" s="76"/>
      <c r="K82" s="76"/>
    </row>
    <row r="83" spans="1:11" x14ac:dyDescent="0.25">
      <c r="A83" s="79"/>
      <c r="B83" s="84"/>
      <c r="C83" s="84"/>
      <c r="D83" s="83"/>
      <c r="E83" s="83"/>
      <c r="F83" s="76"/>
      <c r="G83" s="76"/>
      <c r="H83" s="76"/>
      <c r="I83" s="76"/>
      <c r="J83" s="76"/>
      <c r="K83" s="76"/>
    </row>
    <row r="84" spans="1:11" x14ac:dyDescent="0.25">
      <c r="A84" s="78"/>
      <c r="B84" s="86"/>
      <c r="C84" s="86"/>
      <c r="D84" s="86"/>
      <c r="E84" s="83"/>
      <c r="F84" s="76"/>
      <c r="G84" s="76"/>
      <c r="H84" s="76"/>
      <c r="I84" s="76"/>
      <c r="J84" s="76"/>
      <c r="K84" s="76"/>
    </row>
    <row r="85" spans="1:11" x14ac:dyDescent="0.25">
      <c r="A85" s="78"/>
      <c r="B85" s="86"/>
      <c r="C85" s="86"/>
      <c r="D85" s="83"/>
      <c r="E85" s="83"/>
      <c r="F85" s="76"/>
      <c r="G85" s="76"/>
      <c r="H85" s="76"/>
      <c r="I85" s="76"/>
      <c r="J85" s="76"/>
      <c r="K85" s="76"/>
    </row>
    <row r="86" spans="1:11" x14ac:dyDescent="0.25">
      <c r="A86" s="78"/>
      <c r="B86" s="86"/>
      <c r="C86" s="86"/>
      <c r="D86" s="83"/>
      <c r="E86" s="83"/>
      <c r="F86" s="76"/>
      <c r="G86" s="76"/>
      <c r="H86" s="76"/>
      <c r="I86" s="76"/>
      <c r="J86" s="76"/>
      <c r="K86" s="76"/>
    </row>
    <row r="87" spans="1:11" x14ac:dyDescent="0.25">
      <c r="A87" s="78"/>
      <c r="B87" s="86"/>
      <c r="C87" s="86"/>
      <c r="D87" s="84"/>
      <c r="E87" s="86"/>
      <c r="F87" s="76"/>
      <c r="G87" s="76"/>
      <c r="H87" s="76"/>
      <c r="I87" s="76"/>
      <c r="J87" s="76"/>
      <c r="K87" s="76"/>
    </row>
    <row r="88" spans="1:11" x14ac:dyDescent="0.25">
      <c r="A88" s="78"/>
      <c r="B88" s="86"/>
      <c r="C88" s="86"/>
      <c r="D88" s="88"/>
      <c r="E88" s="86"/>
      <c r="F88" s="76"/>
      <c r="G88" s="76"/>
      <c r="H88" s="76"/>
      <c r="I88" s="76"/>
      <c r="J88" s="76"/>
      <c r="K88" s="76"/>
    </row>
    <row r="89" spans="1:11" x14ac:dyDescent="0.25">
      <c r="A89" s="78"/>
      <c r="B89" s="86"/>
      <c r="C89" s="86"/>
      <c r="D89" s="83"/>
      <c r="E89" s="83"/>
      <c r="F89" s="76"/>
      <c r="G89" s="76"/>
      <c r="H89" s="76"/>
      <c r="I89" s="76"/>
      <c r="J89" s="76"/>
      <c r="K89" s="76"/>
    </row>
    <row r="90" spans="1:11" x14ac:dyDescent="0.25">
      <c r="A90" s="78"/>
      <c r="B90" s="86"/>
      <c r="C90" s="86"/>
      <c r="D90" s="83"/>
      <c r="E90" s="83"/>
      <c r="F90" s="76"/>
      <c r="G90" s="76"/>
      <c r="H90" s="76"/>
      <c r="I90" s="76"/>
      <c r="J90" s="76"/>
      <c r="K90" s="76"/>
    </row>
    <row r="91" spans="1:11" x14ac:dyDescent="0.25">
      <c r="A91" s="78"/>
      <c r="B91" s="86"/>
      <c r="C91" s="86"/>
      <c r="D91" s="83"/>
      <c r="E91" s="83"/>
      <c r="F91" s="76"/>
      <c r="G91" s="76"/>
      <c r="H91" s="76"/>
      <c r="I91" s="76"/>
      <c r="J91" s="76"/>
      <c r="K91" s="76"/>
    </row>
    <row r="92" spans="1:11" x14ac:dyDescent="0.25">
      <c r="A92" s="78"/>
      <c r="B92" s="86"/>
      <c r="C92" s="86"/>
      <c r="D92" s="83"/>
      <c r="E92" s="83"/>
      <c r="F92" s="76"/>
      <c r="G92" s="76"/>
      <c r="H92" s="76"/>
      <c r="I92" s="76"/>
      <c r="J92" s="76"/>
      <c r="K92" s="76"/>
    </row>
    <row r="93" spans="1:11" x14ac:dyDescent="0.25">
      <c r="A93" s="78"/>
      <c r="B93" s="86"/>
      <c r="C93" s="86"/>
      <c r="D93" s="83"/>
      <c r="E93" s="83"/>
      <c r="F93" s="76"/>
      <c r="G93" s="76"/>
      <c r="H93" s="76"/>
      <c r="I93" s="76"/>
      <c r="J93" s="76"/>
      <c r="K93" s="76"/>
    </row>
    <row r="94" spans="1:11" x14ac:dyDescent="0.25">
      <c r="A94" s="78"/>
      <c r="B94" s="86"/>
      <c r="C94" s="86"/>
      <c r="D94" s="83"/>
      <c r="E94" s="83"/>
      <c r="F94" s="76"/>
      <c r="G94" s="76"/>
      <c r="H94" s="76"/>
      <c r="I94" s="76"/>
      <c r="J94" s="76"/>
      <c r="K94" s="76"/>
    </row>
    <row r="95" spans="1:11" x14ac:dyDescent="0.25">
      <c r="A95" s="78"/>
      <c r="B95" s="86"/>
      <c r="C95" s="86"/>
      <c r="D95" s="83"/>
      <c r="E95" s="83"/>
      <c r="F95" s="76"/>
      <c r="G95" s="76"/>
      <c r="H95" s="76"/>
      <c r="I95" s="76"/>
      <c r="J95" s="76"/>
      <c r="K95" s="76"/>
    </row>
    <row r="96" spans="1:11" x14ac:dyDescent="0.25">
      <c r="A96" s="78"/>
      <c r="B96" s="86"/>
      <c r="C96" s="86"/>
      <c r="D96" s="83"/>
      <c r="E96" s="83"/>
      <c r="F96" s="76"/>
      <c r="G96" s="76"/>
      <c r="H96" s="76"/>
      <c r="I96" s="76"/>
      <c r="J96" s="76"/>
      <c r="K96" s="76"/>
    </row>
    <row r="97" spans="1:11" x14ac:dyDescent="0.25">
      <c r="A97" s="78"/>
      <c r="B97" s="86"/>
      <c r="C97" s="86"/>
      <c r="D97" s="83"/>
      <c r="E97" s="83"/>
      <c r="F97" s="76"/>
      <c r="G97" s="76"/>
      <c r="H97" s="76"/>
      <c r="I97" s="76"/>
      <c r="J97" s="76"/>
      <c r="K97" s="76"/>
    </row>
    <row r="98" spans="1:11" x14ac:dyDescent="0.25">
      <c r="A98" s="78"/>
      <c r="B98" s="86"/>
      <c r="C98" s="86"/>
      <c r="D98" s="83"/>
      <c r="E98" s="83"/>
      <c r="F98" s="76"/>
      <c r="G98" s="76"/>
      <c r="H98" s="76"/>
      <c r="I98" s="76"/>
      <c r="J98" s="76"/>
      <c r="K98" s="76"/>
    </row>
    <row r="99" spans="1:11" x14ac:dyDescent="0.25">
      <c r="A99" s="78"/>
      <c r="B99" s="86"/>
      <c r="C99" s="86"/>
      <c r="D99" s="83"/>
      <c r="E99" s="83"/>
      <c r="F99" s="76"/>
      <c r="G99" s="76"/>
      <c r="H99" s="76"/>
      <c r="I99" s="76"/>
      <c r="J99" s="76"/>
      <c r="K99" s="76"/>
    </row>
    <row r="100" spans="1:11" x14ac:dyDescent="0.25">
      <c r="A100" s="78"/>
      <c r="B100" s="86"/>
      <c r="C100" s="86"/>
      <c r="D100" s="83"/>
      <c r="E100" s="83"/>
      <c r="F100" s="76"/>
      <c r="G100" s="76"/>
      <c r="H100" s="76"/>
      <c r="I100" s="76"/>
      <c r="J100" s="76"/>
      <c r="K100" s="76"/>
    </row>
    <row r="101" spans="1:11" x14ac:dyDescent="0.25">
      <c r="A101" s="78"/>
      <c r="B101" s="86"/>
      <c r="C101" s="86"/>
      <c r="D101" s="83"/>
      <c r="E101" s="83"/>
      <c r="F101" s="76"/>
      <c r="G101" s="76"/>
      <c r="H101" s="76"/>
      <c r="I101" s="76"/>
      <c r="J101" s="76"/>
      <c r="K101" s="76"/>
    </row>
    <row r="102" spans="1:11" x14ac:dyDescent="0.25">
      <c r="A102" s="78"/>
      <c r="B102" s="86"/>
      <c r="C102" s="86"/>
      <c r="D102" s="83"/>
      <c r="E102" s="83"/>
      <c r="F102" s="76"/>
      <c r="G102" s="76"/>
      <c r="H102" s="76"/>
      <c r="I102" s="76"/>
      <c r="J102" s="76"/>
      <c r="K102" s="76"/>
    </row>
    <row r="103" spans="1:11" x14ac:dyDescent="0.25">
      <c r="A103" s="78"/>
      <c r="B103" s="86"/>
      <c r="C103" s="86"/>
      <c r="D103" s="83"/>
      <c r="E103" s="83"/>
      <c r="F103" s="76"/>
      <c r="G103" s="76"/>
      <c r="H103" s="76"/>
      <c r="I103" s="76"/>
      <c r="J103" s="76"/>
      <c r="K103" s="76"/>
    </row>
    <row r="104" spans="1:11" x14ac:dyDescent="0.25">
      <c r="A104" s="78"/>
      <c r="B104" s="86"/>
      <c r="C104" s="86"/>
      <c r="D104" s="83"/>
      <c r="E104" s="83"/>
      <c r="F104" s="76"/>
      <c r="G104" s="76"/>
      <c r="H104" s="76"/>
      <c r="I104" s="76"/>
      <c r="J104" s="76"/>
      <c r="K104" s="76"/>
    </row>
    <row r="105" spans="1:11" x14ac:dyDescent="0.25">
      <c r="A105" s="78"/>
      <c r="B105" s="86"/>
      <c r="C105" s="86"/>
      <c r="D105" s="83"/>
      <c r="E105" s="83"/>
      <c r="F105" s="76"/>
      <c r="G105" s="76"/>
      <c r="H105" s="76"/>
      <c r="I105" s="76"/>
      <c r="J105" s="76"/>
      <c r="K105" s="76"/>
    </row>
    <row r="106" spans="1:11" x14ac:dyDescent="0.25">
      <c r="A106" s="78"/>
      <c r="B106" s="86"/>
      <c r="C106" s="86"/>
      <c r="D106" s="83"/>
      <c r="E106" s="83"/>
      <c r="F106" s="76"/>
      <c r="G106" s="76"/>
      <c r="H106" s="76"/>
      <c r="I106" s="76"/>
      <c r="J106" s="76"/>
      <c r="K106" s="76"/>
    </row>
    <row r="107" spans="1:11" x14ac:dyDescent="0.25">
      <c r="A107" s="78"/>
      <c r="B107" s="86"/>
      <c r="C107" s="86"/>
      <c r="D107" s="83"/>
      <c r="E107" s="83"/>
      <c r="F107" s="76"/>
      <c r="G107" s="76"/>
      <c r="H107" s="76"/>
      <c r="I107" s="76"/>
      <c r="J107" s="76"/>
      <c r="K107" s="76"/>
    </row>
    <row r="108" spans="1:11" x14ac:dyDescent="0.25">
      <c r="A108" s="78"/>
      <c r="B108" s="86"/>
      <c r="C108" s="86"/>
      <c r="D108" s="83"/>
      <c r="E108" s="83"/>
      <c r="F108" s="76"/>
      <c r="G108" s="76"/>
      <c r="H108" s="76"/>
      <c r="I108" s="76"/>
      <c r="J108" s="76"/>
      <c r="K108" s="76"/>
    </row>
    <row r="109" spans="1:11" x14ac:dyDescent="0.25">
      <c r="A109" s="78"/>
      <c r="B109" s="86"/>
      <c r="C109" s="86"/>
      <c r="D109" s="83"/>
      <c r="E109" s="83"/>
      <c r="F109" s="76"/>
      <c r="G109" s="76"/>
      <c r="H109" s="76"/>
      <c r="I109" s="76"/>
      <c r="J109" s="76"/>
      <c r="K109" s="76"/>
    </row>
    <row r="110" spans="1:11" x14ac:dyDescent="0.25">
      <c r="A110" s="78"/>
      <c r="B110" s="86"/>
      <c r="C110" s="86"/>
      <c r="D110" s="83"/>
      <c r="E110" s="83"/>
      <c r="F110" s="76"/>
      <c r="G110" s="76"/>
      <c r="H110" s="76"/>
      <c r="I110" s="76"/>
      <c r="J110" s="76"/>
      <c r="K110" s="76"/>
    </row>
    <row r="111" spans="1:11" x14ac:dyDescent="0.25">
      <c r="A111" s="78"/>
      <c r="B111" s="86"/>
      <c r="C111" s="86"/>
      <c r="D111" s="83"/>
      <c r="E111" s="83"/>
      <c r="F111" s="76"/>
      <c r="G111" s="76"/>
      <c r="H111" s="76"/>
      <c r="I111" s="76"/>
      <c r="J111" s="76"/>
      <c r="K111" s="76"/>
    </row>
    <row r="112" spans="1:11" x14ac:dyDescent="0.25">
      <c r="A112" s="78"/>
      <c r="B112" s="86"/>
      <c r="C112" s="86"/>
      <c r="D112" s="83"/>
      <c r="E112" s="83"/>
      <c r="F112" s="76"/>
      <c r="G112" s="76"/>
      <c r="H112" s="76"/>
      <c r="I112" s="76"/>
      <c r="J112" s="76"/>
      <c r="K112" s="76"/>
    </row>
    <row r="113" spans="1:11" x14ac:dyDescent="0.25">
      <c r="A113" s="78"/>
      <c r="B113" s="86"/>
      <c r="C113" s="86"/>
      <c r="D113" s="83"/>
      <c r="E113" s="83"/>
      <c r="F113" s="76"/>
      <c r="G113" s="76"/>
      <c r="H113" s="76"/>
      <c r="I113" s="76"/>
      <c r="J113" s="76"/>
      <c r="K113" s="76"/>
    </row>
    <row r="114" spans="1:11" x14ac:dyDescent="0.25">
      <c r="A114" s="78"/>
      <c r="B114" s="86"/>
      <c r="C114" s="86"/>
      <c r="D114" s="83"/>
      <c r="E114" s="83"/>
      <c r="F114" s="76"/>
      <c r="G114" s="76"/>
      <c r="H114" s="76"/>
      <c r="I114" s="76"/>
      <c r="J114" s="76"/>
      <c r="K114" s="76"/>
    </row>
    <row r="115" spans="1:11" x14ac:dyDescent="0.25">
      <c r="A115" s="78"/>
      <c r="B115" s="86"/>
      <c r="C115" s="86"/>
      <c r="D115" s="83"/>
      <c r="E115" s="83"/>
      <c r="F115" s="76"/>
      <c r="G115" s="76"/>
      <c r="H115" s="76"/>
      <c r="I115" s="76"/>
      <c r="J115" s="76"/>
      <c r="K115" s="76"/>
    </row>
    <row r="116" spans="1:11" x14ac:dyDescent="0.25">
      <c r="A116" s="78"/>
      <c r="B116" s="86"/>
      <c r="C116" s="86"/>
      <c r="D116" s="83"/>
      <c r="E116" s="83"/>
      <c r="F116" s="76"/>
      <c r="G116" s="76"/>
      <c r="H116" s="76"/>
      <c r="I116" s="76"/>
      <c r="J116" s="76"/>
      <c r="K116" s="76"/>
    </row>
    <row r="117" spans="1:11" x14ac:dyDescent="0.25">
      <c r="A117" s="78"/>
      <c r="B117" s="86"/>
      <c r="C117" s="86"/>
      <c r="D117" s="83"/>
      <c r="E117" s="83"/>
      <c r="F117" s="76"/>
      <c r="G117" s="76"/>
      <c r="H117" s="76"/>
      <c r="I117" s="76"/>
      <c r="J117" s="76"/>
      <c r="K117" s="76"/>
    </row>
    <row r="118" spans="1:11" x14ac:dyDescent="0.25">
      <c r="A118" s="78"/>
      <c r="B118" s="86"/>
      <c r="C118" s="86"/>
      <c r="D118" s="83"/>
      <c r="E118" s="83"/>
      <c r="F118" s="76"/>
      <c r="G118" s="76"/>
      <c r="H118" s="76"/>
      <c r="I118" s="76"/>
      <c r="J118" s="76"/>
      <c r="K118" s="76"/>
    </row>
    <row r="119" spans="1:11" x14ac:dyDescent="0.25">
      <c r="A119" s="78"/>
      <c r="B119" s="86"/>
      <c r="C119" s="86"/>
      <c r="D119" s="83"/>
      <c r="E119" s="83"/>
      <c r="F119" s="76"/>
      <c r="G119" s="76"/>
      <c r="H119" s="76"/>
      <c r="I119" s="76"/>
      <c r="J119" s="76"/>
      <c r="K119" s="76"/>
    </row>
    <row r="120" spans="1:11" x14ac:dyDescent="0.25">
      <c r="A120" s="78"/>
      <c r="B120" s="86"/>
      <c r="C120" s="86"/>
      <c r="D120" s="83"/>
      <c r="E120" s="83"/>
      <c r="F120" s="76"/>
      <c r="G120" s="76"/>
      <c r="H120" s="76"/>
      <c r="I120" s="76"/>
      <c r="J120" s="76"/>
      <c r="K120" s="76"/>
    </row>
    <row r="121" spans="1:11" x14ac:dyDescent="0.25">
      <c r="A121" s="78"/>
      <c r="B121" s="86"/>
      <c r="C121" s="86"/>
      <c r="D121" s="83"/>
      <c r="E121" s="83"/>
      <c r="F121" s="76"/>
      <c r="G121" s="76"/>
      <c r="H121" s="76"/>
      <c r="I121" s="76"/>
      <c r="J121" s="76"/>
      <c r="K121" s="76"/>
    </row>
    <row r="122" spans="1:11" x14ac:dyDescent="0.25">
      <c r="A122" s="78"/>
      <c r="B122" s="86"/>
      <c r="C122" s="86"/>
      <c r="D122" s="83"/>
      <c r="E122" s="83"/>
      <c r="F122" s="76"/>
      <c r="G122" s="76"/>
      <c r="H122" s="76"/>
      <c r="I122" s="76"/>
      <c r="J122" s="76"/>
      <c r="K122" s="76"/>
    </row>
    <row r="123" spans="1:11" x14ac:dyDescent="0.25">
      <c r="A123" s="78"/>
      <c r="B123" s="86"/>
      <c r="C123" s="86"/>
      <c r="D123" s="83"/>
      <c r="E123" s="83"/>
      <c r="F123" s="76"/>
      <c r="G123" s="76"/>
      <c r="H123" s="76"/>
      <c r="I123" s="76"/>
      <c r="J123" s="76"/>
      <c r="K123" s="76"/>
    </row>
    <row r="124" spans="1:11" x14ac:dyDescent="0.25">
      <c r="A124" s="78"/>
      <c r="B124" s="86"/>
      <c r="C124" s="86"/>
      <c r="D124" s="83"/>
      <c r="E124" s="83"/>
      <c r="F124" s="76"/>
      <c r="G124" s="76"/>
      <c r="H124" s="76"/>
      <c r="I124" s="76"/>
      <c r="J124" s="76"/>
      <c r="K124" s="76"/>
    </row>
    <row r="125" spans="1:11" x14ac:dyDescent="0.25">
      <c r="A125" s="78"/>
      <c r="B125" s="86"/>
      <c r="C125" s="86"/>
      <c r="D125" s="83"/>
      <c r="E125" s="83"/>
      <c r="F125" s="76"/>
      <c r="G125" s="76"/>
      <c r="H125" s="76"/>
      <c r="I125" s="76"/>
      <c r="J125" s="76"/>
      <c r="K125" s="76"/>
    </row>
    <row r="126" spans="1:11" x14ac:dyDescent="0.25">
      <c r="A126" s="78"/>
      <c r="B126" s="86"/>
      <c r="C126" s="86"/>
      <c r="D126" s="83"/>
      <c r="E126" s="83"/>
      <c r="F126" s="76"/>
      <c r="G126" s="76"/>
      <c r="H126" s="76"/>
      <c r="I126" s="76"/>
      <c r="J126" s="76"/>
      <c r="K126" s="76"/>
    </row>
    <row r="127" spans="1:11" x14ac:dyDescent="0.25">
      <c r="A127" s="78"/>
      <c r="B127" s="86"/>
      <c r="C127" s="86"/>
      <c r="D127" s="83"/>
      <c r="E127" s="83"/>
      <c r="F127" s="76"/>
      <c r="G127" s="76"/>
      <c r="H127" s="76"/>
      <c r="I127" s="76"/>
      <c r="J127" s="76"/>
      <c r="K127" s="76"/>
    </row>
    <row r="128" spans="1:11" x14ac:dyDescent="0.25">
      <c r="A128" s="78"/>
      <c r="B128" s="86"/>
      <c r="C128" s="86"/>
      <c r="D128" s="83"/>
      <c r="E128" s="83"/>
      <c r="F128" s="76"/>
      <c r="G128" s="76"/>
      <c r="H128" s="76"/>
      <c r="I128" s="76"/>
      <c r="J128" s="76"/>
      <c r="K128" s="76"/>
    </row>
    <row r="129" spans="1:11" x14ac:dyDescent="0.25">
      <c r="A129" s="78"/>
      <c r="B129" s="86"/>
      <c r="C129" s="86"/>
      <c r="D129" s="83"/>
      <c r="E129" s="83"/>
      <c r="F129" s="76"/>
      <c r="G129" s="76"/>
      <c r="H129" s="76"/>
      <c r="I129" s="76"/>
      <c r="J129" s="76"/>
      <c r="K129" s="76"/>
    </row>
    <row r="130" spans="1:11" x14ac:dyDescent="0.25">
      <c r="A130" s="78"/>
      <c r="B130" s="86"/>
      <c r="C130" s="86"/>
      <c r="D130" s="83"/>
      <c r="E130" s="83"/>
      <c r="F130" s="76"/>
      <c r="G130" s="76"/>
      <c r="H130" s="76"/>
      <c r="I130" s="76"/>
      <c r="J130" s="76"/>
      <c r="K130" s="76"/>
    </row>
    <row r="131" spans="1:11" x14ac:dyDescent="0.25">
      <c r="A131" s="78"/>
      <c r="B131" s="86"/>
      <c r="C131" s="86"/>
      <c r="D131" s="83"/>
      <c r="E131" s="83"/>
      <c r="F131" s="76"/>
      <c r="G131" s="76"/>
      <c r="H131" s="76"/>
      <c r="I131" s="76"/>
      <c r="J131" s="76"/>
      <c r="K131" s="76"/>
    </row>
    <row r="132" spans="1:11" x14ac:dyDescent="0.25">
      <c r="A132" s="78"/>
      <c r="B132" s="86"/>
      <c r="C132" s="86"/>
      <c r="D132" s="83"/>
      <c r="E132" s="83"/>
      <c r="F132" s="76"/>
      <c r="G132" s="76"/>
      <c r="H132" s="76"/>
      <c r="I132" s="76"/>
      <c r="J132" s="76"/>
      <c r="K132" s="76"/>
    </row>
    <row r="133" spans="1:11" x14ac:dyDescent="0.25">
      <c r="A133" s="78"/>
      <c r="B133" s="86"/>
      <c r="C133" s="86"/>
      <c r="D133" s="83"/>
      <c r="E133" s="83"/>
      <c r="F133" s="76"/>
      <c r="G133" s="76"/>
      <c r="H133" s="76"/>
      <c r="I133" s="76"/>
      <c r="J133" s="76"/>
      <c r="K133" s="76"/>
    </row>
    <row r="134" spans="1:11" x14ac:dyDescent="0.25">
      <c r="A134" s="78"/>
      <c r="B134" s="86"/>
      <c r="C134" s="86"/>
      <c r="D134" s="83"/>
      <c r="E134" s="83"/>
      <c r="F134" s="76"/>
      <c r="G134" s="76"/>
      <c r="H134" s="76"/>
      <c r="I134" s="76"/>
      <c r="J134" s="76"/>
      <c r="K134" s="76"/>
    </row>
    <row r="135" spans="1:11" x14ac:dyDescent="0.25">
      <c r="A135" s="78"/>
      <c r="B135" s="86"/>
      <c r="C135" s="86"/>
      <c r="D135" s="83"/>
      <c r="E135" s="83"/>
      <c r="F135" s="76"/>
      <c r="G135" s="76"/>
      <c r="H135" s="76"/>
      <c r="I135" s="76"/>
      <c r="J135" s="76"/>
      <c r="K135" s="76"/>
    </row>
    <row r="136" spans="1:11" x14ac:dyDescent="0.25">
      <c r="A136" s="78"/>
      <c r="B136" s="86"/>
      <c r="C136" s="86"/>
      <c r="D136" s="83"/>
      <c r="E136" s="83"/>
      <c r="F136" s="76"/>
      <c r="G136" s="76"/>
      <c r="H136" s="76"/>
      <c r="I136" s="76"/>
      <c r="J136" s="76"/>
      <c r="K136" s="76"/>
    </row>
    <row r="137" spans="1:11" x14ac:dyDescent="0.25">
      <c r="A137" s="78"/>
      <c r="B137" s="86"/>
      <c r="C137" s="86"/>
      <c r="D137" s="83"/>
      <c r="E137" s="83"/>
      <c r="F137" s="76"/>
      <c r="G137" s="76"/>
      <c r="H137" s="76"/>
      <c r="I137" s="76"/>
      <c r="J137" s="76"/>
      <c r="K137" s="76"/>
    </row>
    <row r="138" spans="1:11" x14ac:dyDescent="0.25">
      <c r="A138" s="78"/>
      <c r="B138" s="86"/>
      <c r="C138" s="86"/>
      <c r="D138" s="83"/>
      <c r="E138" s="83"/>
      <c r="F138" s="76"/>
      <c r="G138" s="76"/>
      <c r="H138" s="76"/>
      <c r="I138" s="76"/>
      <c r="J138" s="76"/>
      <c r="K138" s="76"/>
    </row>
    <row r="139" spans="1:11" x14ac:dyDescent="0.25">
      <c r="A139" s="78"/>
      <c r="B139" s="86"/>
      <c r="C139" s="86"/>
      <c r="D139" s="83"/>
      <c r="E139" s="83"/>
      <c r="F139" s="76"/>
      <c r="G139" s="76"/>
      <c r="H139" s="76"/>
      <c r="I139" s="76"/>
      <c r="J139" s="76"/>
      <c r="K139" s="76"/>
    </row>
    <row r="140" spans="1:11" x14ac:dyDescent="0.25">
      <c r="A140" s="78"/>
      <c r="B140" s="86"/>
      <c r="C140" s="86"/>
      <c r="D140" s="83"/>
      <c r="E140" s="83"/>
      <c r="F140" s="76"/>
      <c r="G140" s="76"/>
      <c r="H140" s="76"/>
      <c r="I140" s="76"/>
      <c r="J140" s="76"/>
      <c r="K140" s="76"/>
    </row>
    <row r="141" spans="1:11" x14ac:dyDescent="0.25">
      <c r="A141" s="78"/>
      <c r="B141" s="86"/>
      <c r="C141" s="86"/>
      <c r="D141" s="83"/>
      <c r="E141" s="83"/>
      <c r="F141" s="76"/>
      <c r="G141" s="76"/>
      <c r="H141" s="76"/>
      <c r="I141" s="76"/>
      <c r="J141" s="76"/>
      <c r="K141" s="76"/>
    </row>
    <row r="142" spans="1:11" x14ac:dyDescent="0.25">
      <c r="A142" s="78"/>
      <c r="B142" s="86"/>
      <c r="C142" s="86"/>
      <c r="D142" s="83"/>
      <c r="E142" s="83"/>
      <c r="F142" s="76"/>
      <c r="G142" s="76"/>
      <c r="H142" s="76"/>
      <c r="I142" s="76"/>
      <c r="J142" s="76"/>
      <c r="K142" s="76"/>
    </row>
    <row r="143" spans="1:11" x14ac:dyDescent="0.25">
      <c r="A143" s="78"/>
      <c r="B143" s="86"/>
      <c r="C143" s="86"/>
      <c r="D143" s="83"/>
      <c r="E143" s="83"/>
      <c r="F143" s="76"/>
      <c r="G143" s="76"/>
      <c r="H143" s="76"/>
      <c r="I143" s="76"/>
      <c r="J143" s="76"/>
      <c r="K143" s="76"/>
    </row>
    <row r="144" spans="1:11" x14ac:dyDescent="0.25">
      <c r="A144" s="78"/>
      <c r="B144" s="86"/>
      <c r="C144" s="86"/>
      <c r="D144" s="83"/>
      <c r="E144" s="83"/>
      <c r="F144" s="76"/>
      <c r="G144" s="76"/>
      <c r="H144" s="76"/>
      <c r="I144" s="76"/>
      <c r="J144" s="76"/>
      <c r="K144" s="76"/>
    </row>
    <row r="145" spans="1:11" x14ac:dyDescent="0.25">
      <c r="A145" s="78"/>
      <c r="B145" s="86"/>
      <c r="C145" s="86"/>
      <c r="D145" s="83"/>
      <c r="E145" s="83"/>
      <c r="F145" s="76"/>
      <c r="G145" s="76"/>
      <c r="H145" s="76"/>
      <c r="I145" s="76"/>
      <c r="J145" s="76"/>
      <c r="K145" s="76"/>
    </row>
    <row r="146" spans="1:11" x14ac:dyDescent="0.25">
      <c r="A146" s="78"/>
      <c r="B146" s="86"/>
      <c r="C146" s="86"/>
      <c r="D146" s="83"/>
      <c r="E146" s="83"/>
      <c r="F146" s="76"/>
      <c r="G146" s="76"/>
      <c r="H146" s="76"/>
      <c r="I146" s="76"/>
      <c r="J146" s="76"/>
      <c r="K146" s="76"/>
    </row>
    <row r="147" spans="1:11" x14ac:dyDescent="0.25">
      <c r="A147" s="78"/>
      <c r="B147" s="86"/>
      <c r="C147" s="86"/>
      <c r="D147" s="83"/>
      <c r="E147" s="83"/>
      <c r="F147" s="76"/>
      <c r="G147" s="76"/>
      <c r="H147" s="76"/>
      <c r="I147" s="76"/>
      <c r="J147" s="76"/>
      <c r="K147" s="76"/>
    </row>
    <row r="148" spans="1:11" x14ac:dyDescent="0.25">
      <c r="A148" s="78"/>
      <c r="B148" s="86"/>
      <c r="C148" s="86"/>
      <c r="D148" s="83"/>
      <c r="E148" s="83"/>
      <c r="F148" s="76"/>
      <c r="G148" s="76"/>
      <c r="H148" s="76"/>
      <c r="I148" s="76"/>
      <c r="J148" s="76"/>
      <c r="K148" s="76"/>
    </row>
    <row r="149" spans="1:11" x14ac:dyDescent="0.25">
      <c r="A149" s="78"/>
      <c r="B149" s="86"/>
      <c r="C149" s="86"/>
      <c r="D149" s="83"/>
      <c r="E149" s="83"/>
      <c r="F149" s="76"/>
      <c r="G149" s="76"/>
      <c r="H149" s="76"/>
      <c r="I149" s="76"/>
      <c r="J149" s="76"/>
      <c r="K149" s="76"/>
    </row>
    <row r="150" spans="1:11" x14ac:dyDescent="0.25">
      <c r="A150" s="78"/>
      <c r="B150" s="86"/>
      <c r="C150" s="86"/>
      <c r="D150" s="83"/>
      <c r="E150" s="83"/>
      <c r="F150" s="76"/>
      <c r="G150" s="76"/>
      <c r="H150" s="76"/>
      <c r="I150" s="76"/>
      <c r="J150" s="76"/>
      <c r="K150" s="76"/>
    </row>
    <row r="151" spans="1:11" x14ac:dyDescent="0.25">
      <c r="A151" s="78"/>
      <c r="B151" s="86"/>
      <c r="C151" s="86"/>
      <c r="D151" s="83"/>
      <c r="E151" s="83"/>
      <c r="F151" s="76"/>
      <c r="G151" s="76"/>
      <c r="H151" s="76"/>
      <c r="I151" s="76"/>
      <c r="J151" s="76"/>
      <c r="K151" s="76"/>
    </row>
    <row r="152" spans="1:11" x14ac:dyDescent="0.25">
      <c r="A152" s="78"/>
      <c r="B152" s="86"/>
      <c r="C152" s="86"/>
      <c r="D152" s="83"/>
      <c r="E152" s="83"/>
      <c r="F152" s="76"/>
      <c r="G152" s="76"/>
      <c r="H152" s="76"/>
      <c r="I152" s="76"/>
      <c r="J152" s="76"/>
      <c r="K152" s="76"/>
    </row>
    <row r="153" spans="1:11" x14ac:dyDescent="0.25">
      <c r="A153" s="78"/>
      <c r="B153" s="86"/>
      <c r="C153" s="86"/>
      <c r="D153" s="83"/>
      <c r="E153" s="83"/>
      <c r="F153" s="76"/>
      <c r="G153" s="76"/>
      <c r="H153" s="76"/>
      <c r="I153" s="76"/>
      <c r="J153" s="76"/>
      <c r="K153" s="76"/>
    </row>
    <row r="154" spans="1:11" x14ac:dyDescent="0.25">
      <c r="A154" s="78"/>
      <c r="B154" s="86"/>
      <c r="C154" s="86"/>
      <c r="D154" s="83"/>
      <c r="E154" s="83"/>
      <c r="F154" s="76"/>
      <c r="G154" s="76"/>
      <c r="H154" s="76"/>
      <c r="I154" s="76"/>
      <c r="J154" s="76"/>
      <c r="K154" s="76"/>
    </row>
    <row r="155" spans="1:11" x14ac:dyDescent="0.25">
      <c r="A155" s="78"/>
      <c r="B155" s="86"/>
      <c r="C155" s="86"/>
      <c r="D155" s="83"/>
      <c r="E155" s="83"/>
      <c r="F155" s="76"/>
      <c r="G155" s="76"/>
      <c r="H155" s="76"/>
      <c r="I155" s="76"/>
      <c r="J155" s="76"/>
      <c r="K155" s="76"/>
    </row>
    <row r="156" spans="1:11" x14ac:dyDescent="0.25">
      <c r="A156" s="78"/>
      <c r="B156" s="86"/>
      <c r="C156" s="86"/>
      <c r="D156" s="83"/>
      <c r="E156" s="83"/>
      <c r="F156" s="76"/>
      <c r="G156" s="76"/>
      <c r="H156" s="76"/>
      <c r="I156" s="76"/>
      <c r="J156" s="76"/>
      <c r="K156" s="76"/>
    </row>
    <row r="157" spans="1:11" x14ac:dyDescent="0.25">
      <c r="A157" s="78"/>
      <c r="B157" s="86"/>
      <c r="C157" s="86"/>
      <c r="D157" s="83"/>
      <c r="E157" s="83"/>
      <c r="F157" s="76"/>
      <c r="G157" s="76"/>
      <c r="H157" s="76"/>
      <c r="I157" s="76"/>
      <c r="J157" s="76"/>
      <c r="K157" s="76"/>
    </row>
    <row r="158" spans="1:11" x14ac:dyDescent="0.25">
      <c r="A158" s="78"/>
      <c r="B158" s="86"/>
      <c r="C158" s="86"/>
      <c r="D158" s="83"/>
      <c r="E158" s="83"/>
      <c r="F158" s="76"/>
      <c r="G158" s="76"/>
      <c r="H158" s="76"/>
      <c r="I158" s="76"/>
      <c r="J158" s="76"/>
      <c r="K158" s="76"/>
    </row>
    <row r="159" spans="1:11" x14ac:dyDescent="0.25">
      <c r="A159" s="78"/>
      <c r="B159" s="86"/>
      <c r="C159" s="86"/>
      <c r="D159" s="83"/>
      <c r="E159" s="83"/>
      <c r="F159" s="76"/>
      <c r="G159" s="76"/>
      <c r="H159" s="76"/>
      <c r="I159" s="76"/>
      <c r="J159" s="76"/>
      <c r="K159" s="76"/>
    </row>
    <row r="160" spans="1:11" x14ac:dyDescent="0.25">
      <c r="A160" s="78"/>
      <c r="B160" s="86"/>
      <c r="C160" s="86"/>
      <c r="D160" s="83"/>
      <c r="E160" s="83"/>
      <c r="F160" s="76"/>
      <c r="G160" s="76"/>
      <c r="H160" s="76"/>
      <c r="I160" s="76"/>
      <c r="J160" s="76"/>
      <c r="K160" s="76"/>
    </row>
    <row r="161" spans="1:11" x14ac:dyDescent="0.25">
      <c r="A161" s="78"/>
      <c r="B161" s="86"/>
      <c r="C161" s="86"/>
      <c r="D161" s="83"/>
      <c r="E161" s="83"/>
      <c r="F161" s="76"/>
      <c r="G161" s="76"/>
      <c r="H161" s="76"/>
      <c r="I161" s="76"/>
      <c r="J161" s="76"/>
      <c r="K161" s="76"/>
    </row>
    <row r="162" spans="1:11" x14ac:dyDescent="0.25">
      <c r="A162" s="78"/>
      <c r="B162" s="86"/>
      <c r="C162" s="86"/>
      <c r="D162" s="83"/>
      <c r="E162" s="83"/>
      <c r="F162" s="76"/>
      <c r="G162" s="76"/>
      <c r="H162" s="76"/>
      <c r="I162" s="76"/>
      <c r="J162" s="76"/>
      <c r="K162" s="76"/>
    </row>
    <row r="163" spans="1:11" x14ac:dyDescent="0.25">
      <c r="A163" s="78"/>
      <c r="B163" s="86"/>
      <c r="C163" s="86"/>
      <c r="D163" s="83"/>
      <c r="E163" s="83"/>
      <c r="F163" s="76"/>
      <c r="G163" s="76"/>
      <c r="H163" s="76"/>
      <c r="I163" s="76"/>
      <c r="J163" s="76"/>
      <c r="K163" s="76"/>
    </row>
    <row r="164" spans="1:11" x14ac:dyDescent="0.25">
      <c r="A164" s="78"/>
      <c r="B164" s="86"/>
      <c r="C164" s="86"/>
      <c r="D164" s="83"/>
      <c r="E164" s="83"/>
      <c r="F164" s="76"/>
      <c r="G164" s="76"/>
      <c r="H164" s="76"/>
      <c r="I164" s="76"/>
      <c r="J164" s="76"/>
      <c r="K164" s="76"/>
    </row>
    <row r="165" spans="1:11" x14ac:dyDescent="0.25">
      <c r="A165" s="78"/>
      <c r="B165" s="86"/>
      <c r="C165" s="86"/>
      <c r="D165" s="83"/>
      <c r="E165" s="83"/>
      <c r="F165" s="76"/>
      <c r="G165" s="76"/>
      <c r="H165" s="76"/>
      <c r="I165" s="76"/>
      <c r="J165" s="76"/>
      <c r="K165" s="76"/>
    </row>
    <row r="166" spans="1:11" x14ac:dyDescent="0.25">
      <c r="A166" s="78"/>
      <c r="B166" s="86"/>
      <c r="C166" s="86"/>
      <c r="D166" s="83"/>
      <c r="E166" s="83"/>
      <c r="F166" s="76"/>
      <c r="G166" s="76"/>
      <c r="H166" s="76"/>
      <c r="I166" s="76"/>
      <c r="J166" s="76"/>
      <c r="K166" s="76"/>
    </row>
    <row r="167" spans="1:11" x14ac:dyDescent="0.25">
      <c r="A167" s="78"/>
      <c r="B167" s="86"/>
      <c r="C167" s="86"/>
      <c r="D167" s="83"/>
      <c r="E167" s="83"/>
      <c r="F167" s="76"/>
      <c r="G167" s="76"/>
      <c r="H167" s="76"/>
      <c r="I167" s="76"/>
      <c r="J167" s="76"/>
      <c r="K167" s="76"/>
    </row>
    <row r="168" spans="1:11" x14ac:dyDescent="0.25">
      <c r="A168" s="78"/>
      <c r="B168" s="78"/>
      <c r="C168" s="78"/>
      <c r="D168" s="80"/>
      <c r="E168" s="80"/>
      <c r="F168" s="76"/>
      <c r="G168" s="76"/>
      <c r="H168" s="76"/>
      <c r="I168" s="76"/>
      <c r="J168" s="76"/>
      <c r="K168" s="76"/>
    </row>
    <row r="169" spans="1:11" x14ac:dyDescent="0.25">
      <c r="A169" s="78"/>
      <c r="B169" s="78"/>
      <c r="C169" s="78"/>
      <c r="D169" s="80"/>
      <c r="E169" s="80"/>
      <c r="F169" s="76"/>
      <c r="G169" s="76"/>
      <c r="H169" s="76"/>
      <c r="I169" s="76"/>
      <c r="J169" s="76"/>
      <c r="K169" s="76"/>
    </row>
    <row r="170" spans="1:11" x14ac:dyDescent="0.25">
      <c r="A170" s="78"/>
      <c r="B170" s="78"/>
      <c r="C170" s="78"/>
      <c r="D170" s="80"/>
      <c r="E170" s="80"/>
      <c r="F170" s="76"/>
      <c r="G170" s="76"/>
      <c r="H170" s="76"/>
      <c r="I170" s="76"/>
      <c r="J170" s="76"/>
      <c r="K170" s="76"/>
    </row>
    <row r="171" spans="1:11" x14ac:dyDescent="0.25">
      <c r="A171" s="78"/>
      <c r="B171" s="78"/>
      <c r="C171" s="78"/>
      <c r="D171" s="80"/>
      <c r="E171" s="80"/>
      <c r="F171" s="76"/>
      <c r="G171" s="76"/>
      <c r="H171" s="76"/>
      <c r="I171" s="76"/>
      <c r="J171" s="76"/>
      <c r="K171" s="76"/>
    </row>
    <row r="172" spans="1:11" x14ac:dyDescent="0.25">
      <c r="A172" s="78"/>
      <c r="B172" s="78"/>
      <c r="C172" s="78"/>
      <c r="D172" s="80"/>
      <c r="E172" s="80"/>
      <c r="F172" s="76"/>
      <c r="G172" s="76"/>
      <c r="H172" s="76"/>
      <c r="I172" s="76"/>
      <c r="J172" s="76"/>
      <c r="K172" s="76"/>
    </row>
    <row r="173" spans="1:11" x14ac:dyDescent="0.25">
      <c r="A173" s="78"/>
      <c r="B173" s="78"/>
      <c r="C173" s="78"/>
      <c r="D173" s="80"/>
      <c r="E173" s="80"/>
      <c r="F173" s="76"/>
      <c r="G173" s="76"/>
      <c r="H173" s="76"/>
      <c r="I173" s="76"/>
      <c r="J173" s="76"/>
      <c r="K173" s="76"/>
    </row>
    <row r="174" spans="1:11" x14ac:dyDescent="0.25">
      <c r="A174" s="78"/>
      <c r="B174" s="78"/>
      <c r="C174" s="78"/>
      <c r="D174" s="80"/>
      <c r="E174" s="80"/>
      <c r="F174" s="76"/>
      <c r="G174" s="76"/>
      <c r="H174" s="76"/>
      <c r="I174" s="76"/>
      <c r="J174" s="76"/>
      <c r="K174" s="76"/>
    </row>
    <row r="175" spans="1:11" x14ac:dyDescent="0.25">
      <c r="A175" s="78"/>
      <c r="B175" s="78"/>
      <c r="C175" s="78"/>
      <c r="D175" s="80"/>
      <c r="E175" s="80"/>
      <c r="F175" s="76"/>
      <c r="G175" s="76"/>
      <c r="H175" s="76"/>
      <c r="I175" s="76"/>
      <c r="J175" s="76"/>
      <c r="K175" s="76"/>
    </row>
    <row r="176" spans="1:11" x14ac:dyDescent="0.25">
      <c r="A176" s="78"/>
      <c r="B176" s="78"/>
      <c r="C176" s="78"/>
      <c r="D176" s="80"/>
      <c r="E176" s="80"/>
      <c r="F176" s="76"/>
      <c r="G176" s="76"/>
      <c r="H176" s="76"/>
      <c r="I176" s="76"/>
      <c r="J176" s="76"/>
      <c r="K176" s="76"/>
    </row>
    <row r="177" spans="1:11" x14ac:dyDescent="0.25">
      <c r="A177" s="78"/>
      <c r="B177" s="78"/>
      <c r="C177" s="78"/>
      <c r="D177" s="80"/>
      <c r="E177" s="80"/>
      <c r="F177" s="76"/>
      <c r="G177" s="76"/>
      <c r="H177" s="76"/>
      <c r="I177" s="76"/>
      <c r="J177" s="76"/>
      <c r="K177" s="76"/>
    </row>
    <row r="178" spans="1:11" x14ac:dyDescent="0.25">
      <c r="A178" s="78"/>
      <c r="B178" s="78"/>
      <c r="C178" s="78"/>
      <c r="D178" s="80"/>
      <c r="E178" s="80"/>
      <c r="F178" s="76"/>
      <c r="G178" s="76"/>
      <c r="H178" s="76"/>
      <c r="I178" s="76"/>
      <c r="J178" s="76"/>
      <c r="K178" s="76"/>
    </row>
    <row r="179" spans="1:11" x14ac:dyDescent="0.25">
      <c r="A179" s="78"/>
      <c r="B179" s="78"/>
      <c r="C179" s="78"/>
      <c r="D179" s="80"/>
      <c r="E179" s="80"/>
      <c r="F179" s="76"/>
      <c r="G179" s="76"/>
      <c r="H179" s="76"/>
      <c r="I179" s="76"/>
      <c r="J179" s="76"/>
      <c r="K179" s="76"/>
    </row>
    <row r="180" spans="1:11" x14ac:dyDescent="0.25">
      <c r="A180" s="78"/>
      <c r="B180" s="78"/>
      <c r="C180" s="78"/>
      <c r="D180" s="80"/>
      <c r="E180" s="80"/>
      <c r="F180" s="76"/>
      <c r="G180" s="76"/>
      <c r="H180" s="76"/>
      <c r="I180" s="76"/>
      <c r="J180" s="76"/>
      <c r="K180" s="76"/>
    </row>
    <row r="181" spans="1:11" x14ac:dyDescent="0.25">
      <c r="A181" s="78"/>
      <c r="B181" s="78"/>
      <c r="C181" s="78"/>
      <c r="D181" s="80"/>
      <c r="E181" s="80"/>
      <c r="F181" s="76"/>
      <c r="G181" s="76"/>
      <c r="H181" s="76"/>
      <c r="I181" s="76"/>
      <c r="J181" s="76"/>
      <c r="K181" s="76"/>
    </row>
    <row r="182" spans="1:11" x14ac:dyDescent="0.25">
      <c r="A182" s="78"/>
      <c r="B182" s="78"/>
      <c r="C182" s="78"/>
      <c r="D182" s="80"/>
      <c r="E182" s="80"/>
      <c r="F182" s="76"/>
      <c r="G182" s="76"/>
      <c r="H182" s="76"/>
      <c r="I182" s="76"/>
      <c r="J182" s="76"/>
      <c r="K182" s="76"/>
    </row>
    <row r="183" spans="1:11" x14ac:dyDescent="0.25">
      <c r="A183" s="78"/>
      <c r="B183" s="78"/>
      <c r="C183" s="78"/>
      <c r="D183" s="80"/>
      <c r="E183" s="80"/>
      <c r="F183" s="76"/>
      <c r="G183" s="76"/>
      <c r="H183" s="76"/>
      <c r="I183" s="76"/>
      <c r="J183" s="76"/>
      <c r="K183" s="76"/>
    </row>
    <row r="184" spans="1:11" x14ac:dyDescent="0.25">
      <c r="A184" s="78"/>
      <c r="B184" s="78"/>
      <c r="C184" s="78"/>
      <c r="D184" s="80"/>
      <c r="E184" s="80"/>
      <c r="F184" s="76"/>
      <c r="G184" s="76"/>
      <c r="H184" s="76"/>
      <c r="I184" s="76"/>
      <c r="J184" s="76"/>
      <c r="K184" s="76"/>
    </row>
    <row r="185" spans="1:11" x14ac:dyDescent="0.25">
      <c r="A185" s="78"/>
      <c r="B185" s="78"/>
      <c r="C185" s="78"/>
      <c r="D185" s="80"/>
      <c r="E185" s="80"/>
      <c r="F185" s="76"/>
      <c r="G185" s="76"/>
      <c r="H185" s="76"/>
      <c r="I185" s="76"/>
      <c r="J185" s="76"/>
      <c r="K185" s="76"/>
    </row>
    <row r="186" spans="1:11" x14ac:dyDescent="0.25">
      <c r="A186" s="78"/>
      <c r="B186" s="78"/>
      <c r="C186" s="78"/>
      <c r="D186" s="80"/>
      <c r="E186" s="80"/>
      <c r="F186" s="76"/>
      <c r="G186" s="76"/>
      <c r="H186" s="76"/>
      <c r="I186" s="76"/>
      <c r="J186" s="76"/>
      <c r="K186" s="76"/>
    </row>
    <row r="187" spans="1:11" x14ac:dyDescent="0.25">
      <c r="A187" s="78"/>
      <c r="B187" s="78"/>
      <c r="C187" s="78"/>
      <c r="D187" s="80"/>
      <c r="E187" s="80"/>
      <c r="F187" s="76"/>
      <c r="G187" s="76"/>
      <c r="H187" s="76"/>
      <c r="I187" s="76"/>
      <c r="J187" s="76"/>
      <c r="K187" s="76"/>
    </row>
    <row r="188" spans="1:11" x14ac:dyDescent="0.25">
      <c r="A188" s="78"/>
      <c r="B188" s="78"/>
      <c r="C188" s="78"/>
      <c r="D188" s="80"/>
      <c r="E188" s="80"/>
      <c r="F188" s="76"/>
      <c r="G188" s="76"/>
      <c r="H188" s="76"/>
      <c r="I188" s="76"/>
      <c r="J188" s="76"/>
      <c r="K188" s="76"/>
    </row>
    <row r="189" spans="1:11" x14ac:dyDescent="0.25">
      <c r="A189" s="78"/>
      <c r="B189" s="78"/>
      <c r="C189" s="78"/>
      <c r="D189" s="80"/>
      <c r="E189" s="80"/>
      <c r="F189" s="76"/>
      <c r="G189" s="76"/>
      <c r="H189" s="76"/>
      <c r="I189" s="76"/>
      <c r="J189" s="76"/>
      <c r="K189" s="76"/>
    </row>
    <row r="190" spans="1:11" x14ac:dyDescent="0.25">
      <c r="A190" s="78"/>
      <c r="B190" s="78"/>
      <c r="C190" s="78"/>
      <c r="D190" s="80"/>
      <c r="E190" s="80"/>
      <c r="F190" s="76"/>
      <c r="G190" s="76"/>
      <c r="H190" s="76"/>
      <c r="I190" s="76"/>
      <c r="J190" s="76"/>
      <c r="K190" s="76"/>
    </row>
    <row r="191" spans="1:11" x14ac:dyDescent="0.25">
      <c r="A191" s="78"/>
      <c r="B191" s="78"/>
      <c r="C191" s="78"/>
      <c r="D191" s="80"/>
      <c r="E191" s="80"/>
      <c r="F191" s="76"/>
      <c r="G191" s="76"/>
      <c r="H191" s="76"/>
      <c r="I191" s="76"/>
      <c r="J191" s="76"/>
      <c r="K191" s="76"/>
    </row>
    <row r="192" spans="1:11" x14ac:dyDescent="0.25">
      <c r="A192" s="75"/>
      <c r="B192" s="75"/>
      <c r="C192" s="75"/>
      <c r="D192" s="76"/>
      <c r="E192" s="76"/>
      <c r="F192" s="76"/>
      <c r="G192" s="76"/>
      <c r="H192" s="76"/>
      <c r="I192" s="76"/>
      <c r="J192" s="76"/>
      <c r="K192" s="76"/>
    </row>
    <row r="193" spans="1:11" x14ac:dyDescent="0.25">
      <c r="A193" s="75"/>
      <c r="B193" s="75"/>
      <c r="C193" s="75"/>
      <c r="D193" s="76"/>
      <c r="E193" s="76"/>
      <c r="F193" s="76"/>
      <c r="G193" s="76"/>
      <c r="H193" s="76"/>
      <c r="I193" s="76"/>
      <c r="J193" s="76"/>
      <c r="K193" s="76"/>
    </row>
    <row r="194" spans="1:11" x14ac:dyDescent="0.25">
      <c r="A194" s="75"/>
      <c r="B194" s="75"/>
      <c r="C194" s="75"/>
      <c r="D194" s="76"/>
      <c r="E194" s="76"/>
      <c r="F194" s="76"/>
      <c r="G194" s="76"/>
      <c r="H194" s="76"/>
      <c r="I194" s="76"/>
      <c r="J194" s="76"/>
      <c r="K194" s="76"/>
    </row>
    <row r="195" spans="1:11" x14ac:dyDescent="0.25">
      <c r="A195" s="75"/>
      <c r="B195" s="75"/>
      <c r="C195" s="75"/>
      <c r="D195" s="76"/>
      <c r="E195" s="76"/>
      <c r="F195" s="76"/>
      <c r="G195" s="76"/>
      <c r="H195" s="76"/>
      <c r="I195" s="76"/>
      <c r="J195" s="76"/>
      <c r="K195" s="76"/>
    </row>
    <row r="196" spans="1:11" x14ac:dyDescent="0.25">
      <c r="A196" s="75"/>
      <c r="B196" s="75"/>
      <c r="C196" s="75"/>
      <c r="D196" s="76"/>
      <c r="E196" s="76"/>
      <c r="F196" s="76"/>
      <c r="G196" s="76"/>
      <c r="H196" s="76"/>
      <c r="I196" s="76"/>
      <c r="J196" s="76"/>
      <c r="K196" s="76"/>
    </row>
    <row r="197" spans="1:11" x14ac:dyDescent="0.25">
      <c r="A197" s="75"/>
      <c r="B197" s="75"/>
      <c r="C197" s="75"/>
      <c r="D197" s="76"/>
      <c r="E197" s="76"/>
      <c r="F197" s="76"/>
      <c r="G197" s="76"/>
      <c r="H197" s="76"/>
      <c r="I197" s="76"/>
      <c r="J197" s="76"/>
      <c r="K197" s="76"/>
    </row>
    <row r="198" spans="1:11" x14ac:dyDescent="0.25">
      <c r="A198" s="75"/>
      <c r="B198" s="75"/>
      <c r="C198" s="75"/>
      <c r="D198" s="76"/>
      <c r="E198" s="76"/>
      <c r="F198" s="76"/>
      <c r="G198" s="76"/>
      <c r="H198" s="76"/>
      <c r="I198" s="76"/>
      <c r="J198" s="76"/>
      <c r="K198" s="76"/>
    </row>
    <row r="199" spans="1:11" x14ac:dyDescent="0.25">
      <c r="A199" s="75"/>
      <c r="B199" s="75"/>
      <c r="C199" s="75"/>
      <c r="D199" s="76"/>
      <c r="E199" s="76"/>
      <c r="F199" s="76"/>
      <c r="G199" s="76"/>
      <c r="H199" s="76"/>
      <c r="I199" s="76"/>
      <c r="J199" s="76"/>
      <c r="K199" s="76"/>
    </row>
    <row r="200" spans="1:11" x14ac:dyDescent="0.25">
      <c r="A200" s="75"/>
      <c r="B200" s="75"/>
      <c r="C200" s="75"/>
      <c r="D200" s="76"/>
      <c r="E200" s="76"/>
      <c r="F200" s="76"/>
      <c r="G200" s="76"/>
      <c r="H200" s="76"/>
      <c r="I200" s="76"/>
      <c r="J200" s="76"/>
      <c r="K200" s="76"/>
    </row>
    <row r="201" spans="1:11" x14ac:dyDescent="0.25">
      <c r="A201" s="75"/>
      <c r="B201" s="75"/>
      <c r="C201" s="75"/>
      <c r="D201" s="76"/>
      <c r="E201" s="76"/>
      <c r="F201" s="76"/>
      <c r="G201" s="76"/>
      <c r="H201" s="76"/>
      <c r="I201" s="76"/>
      <c r="J201" s="76"/>
      <c r="K201" s="76"/>
    </row>
    <row r="202" spans="1:11" x14ac:dyDescent="0.25">
      <c r="A202" s="75"/>
      <c r="B202" s="75"/>
      <c r="C202" s="75"/>
      <c r="D202" s="76"/>
      <c r="E202" s="76"/>
      <c r="F202" s="76"/>
      <c r="G202" s="76"/>
      <c r="H202" s="76"/>
      <c r="I202" s="76"/>
      <c r="J202" s="76"/>
      <c r="K202" s="76"/>
    </row>
    <row r="203" spans="1:11" x14ac:dyDescent="0.25">
      <c r="A203" s="75"/>
      <c r="B203" s="75"/>
      <c r="C203" s="75"/>
      <c r="D203" s="76"/>
      <c r="E203" s="76"/>
      <c r="F203" s="76"/>
      <c r="G203" s="76"/>
      <c r="H203" s="76"/>
      <c r="I203" s="76"/>
      <c r="J203" s="76"/>
      <c r="K203" s="76"/>
    </row>
    <row r="204" spans="1:11" x14ac:dyDescent="0.25">
      <c r="A204" s="75"/>
      <c r="B204" s="75"/>
      <c r="C204" s="75"/>
      <c r="D204" s="76"/>
      <c r="E204" s="76"/>
      <c r="F204" s="76"/>
      <c r="G204" s="76"/>
      <c r="H204" s="76"/>
      <c r="I204" s="76"/>
      <c r="J204" s="76"/>
      <c r="K204" s="76"/>
    </row>
    <row r="205" spans="1:11" x14ac:dyDescent="0.25">
      <c r="A205" s="75"/>
      <c r="B205" s="75"/>
      <c r="C205" s="75"/>
      <c r="D205" s="76"/>
      <c r="E205" s="76"/>
      <c r="F205" s="76"/>
      <c r="G205" s="76"/>
      <c r="H205" s="76"/>
      <c r="I205" s="76"/>
      <c r="J205" s="76"/>
      <c r="K205" s="76"/>
    </row>
    <row r="206" spans="1:11" x14ac:dyDescent="0.25">
      <c r="A206" s="75"/>
      <c r="B206" s="75"/>
      <c r="C206" s="75"/>
      <c r="D206" s="76"/>
      <c r="E206" s="76"/>
      <c r="F206" s="76"/>
      <c r="G206" s="76"/>
      <c r="H206" s="76"/>
      <c r="I206" s="76"/>
      <c r="J206" s="76"/>
      <c r="K206" s="76"/>
    </row>
    <row r="207" spans="1:11" x14ac:dyDescent="0.25">
      <c r="A207" s="75"/>
      <c r="B207" s="75"/>
      <c r="C207" s="75"/>
      <c r="D207" s="76"/>
      <c r="E207" s="76"/>
      <c r="F207" s="76"/>
      <c r="G207" s="76"/>
      <c r="H207" s="76"/>
      <c r="I207" s="76"/>
      <c r="J207" s="76"/>
      <c r="K207" s="76"/>
    </row>
    <row r="208" spans="1:11" x14ac:dyDescent="0.25">
      <c r="A208" s="75"/>
      <c r="B208" s="75"/>
      <c r="C208" s="75"/>
      <c r="D208" s="76"/>
      <c r="E208" s="76"/>
      <c r="F208" s="76"/>
      <c r="G208" s="76"/>
      <c r="H208" s="76"/>
      <c r="I208" s="76"/>
      <c r="J208" s="76"/>
      <c r="K208" s="76"/>
    </row>
    <row r="209" spans="1:11" x14ac:dyDescent="0.25">
      <c r="A209" s="75"/>
      <c r="B209" s="75"/>
      <c r="C209" s="75"/>
      <c r="D209" s="76"/>
      <c r="E209" s="76"/>
      <c r="F209" s="76"/>
      <c r="G209" s="76"/>
      <c r="H209" s="76"/>
      <c r="I209" s="76"/>
      <c r="J209" s="76"/>
      <c r="K209" s="76"/>
    </row>
    <row r="210" spans="1:11" x14ac:dyDescent="0.25">
      <c r="A210" s="75"/>
      <c r="B210" s="75"/>
      <c r="C210" s="75"/>
      <c r="D210" s="76"/>
      <c r="E210" s="76"/>
      <c r="F210" s="76"/>
      <c r="G210" s="76"/>
      <c r="H210" s="76"/>
      <c r="I210" s="76"/>
      <c r="J210" s="76"/>
      <c r="K210" s="76"/>
    </row>
    <row r="211" spans="1:11" x14ac:dyDescent="0.25">
      <c r="A211" s="75"/>
      <c r="B211" s="75"/>
      <c r="C211" s="75"/>
      <c r="D211" s="76"/>
      <c r="E211" s="76"/>
      <c r="F211" s="76"/>
      <c r="G211" s="76"/>
      <c r="H211" s="76"/>
      <c r="I211" s="76"/>
      <c r="J211" s="76"/>
      <c r="K211" s="76"/>
    </row>
  </sheetData>
  <mergeCells count="1">
    <mergeCell ref="A45:J45"/>
  </mergeCells>
  <pageMargins left="0.7" right="0.7" top="0.75" bottom="0.75" header="0.3" footer="0.3"/>
  <pageSetup scale="71" orientation="portrait" r:id="rId1"/>
  <drawing r:id="rId2"/>
</worksheet>
</file>

<file path=xl/worksheets/sheet1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9"/>
  <dimension ref="A1:K211"/>
  <sheetViews>
    <sheetView topLeftCell="A13" workbookViewId="0">
      <selection activeCell="E24" sqref="E24"/>
    </sheetView>
  </sheetViews>
  <sheetFormatPr defaultColWidth="9.140625" defaultRowHeight="15" x14ac:dyDescent="0.25"/>
  <cols>
    <col min="1" max="1" width="5.28515625" style="61" customWidth="1"/>
    <col min="2" max="3" width="9.140625" style="61"/>
    <col min="4" max="16384" width="9.140625" style="59"/>
  </cols>
  <sheetData>
    <row r="1" spans="1:10" ht="21" x14ac:dyDescent="0.35">
      <c r="A1" s="63" t="s">
        <v>66</v>
      </c>
    </row>
    <row r="2" spans="1:10" x14ac:dyDescent="0.25">
      <c r="B2" s="65">
        <v>9.1999999999999993</v>
      </c>
      <c r="C2" s="61" t="s">
        <v>24</v>
      </c>
      <c r="E2" s="61" t="s">
        <v>80</v>
      </c>
    </row>
    <row r="3" spans="1:10" x14ac:dyDescent="0.25">
      <c r="B3" s="65" t="s">
        <v>68</v>
      </c>
      <c r="C3" s="61" t="s">
        <v>26</v>
      </c>
      <c r="E3" s="59" t="s">
        <v>71</v>
      </c>
    </row>
    <row r="4" spans="1:10" x14ac:dyDescent="0.25">
      <c r="B4" s="25" t="s">
        <v>27</v>
      </c>
      <c r="D4" s="26" t="s">
        <v>78</v>
      </c>
      <c r="E4" s="66"/>
      <c r="F4" s="66"/>
      <c r="G4" s="66"/>
      <c r="H4" s="66"/>
      <c r="I4" s="66"/>
      <c r="J4" s="66"/>
    </row>
    <row r="5" spans="1:10" x14ac:dyDescent="0.25">
      <c r="B5" s="28"/>
    </row>
    <row r="6" spans="1:10" x14ac:dyDescent="0.25">
      <c r="F6" s="26" t="s">
        <v>29</v>
      </c>
      <c r="G6" s="26"/>
      <c r="H6" s="26" t="s">
        <v>70</v>
      </c>
      <c r="I6" s="26"/>
      <c r="J6" s="26"/>
    </row>
    <row r="7" spans="1:10" ht="26.25" x14ac:dyDescent="0.25">
      <c r="A7" s="60" t="s">
        <v>31</v>
      </c>
      <c r="B7" s="60" t="s">
        <v>32</v>
      </c>
      <c r="C7" s="60" t="s">
        <v>33</v>
      </c>
    </row>
    <row r="8" spans="1:10" x14ac:dyDescent="0.25">
      <c r="B8" s="62" t="s">
        <v>34</v>
      </c>
      <c r="C8" s="62" t="s">
        <v>3</v>
      </c>
    </row>
    <row r="9" spans="1:10" x14ac:dyDescent="0.25">
      <c r="A9" s="65">
        <v>1</v>
      </c>
      <c r="B9" s="65">
        <v>1</v>
      </c>
      <c r="C9" s="77">
        <f>20+25</f>
        <v>45</v>
      </c>
      <c r="E9" s="61" t="s">
        <v>35</v>
      </c>
      <c r="F9" s="61"/>
    </row>
    <row r="10" spans="1:10" x14ac:dyDescent="0.25">
      <c r="A10" s="65">
        <v>1</v>
      </c>
      <c r="B10" s="65">
        <v>2</v>
      </c>
      <c r="C10" s="77">
        <f>20+25</f>
        <v>45</v>
      </c>
      <c r="E10" s="61" t="s">
        <v>36</v>
      </c>
      <c r="F10" s="61"/>
    </row>
    <row r="11" spans="1:10" x14ac:dyDescent="0.25">
      <c r="A11" s="65">
        <v>1</v>
      </c>
      <c r="B11" s="65">
        <v>3</v>
      </c>
      <c r="C11" s="77">
        <f>20+15</f>
        <v>35</v>
      </c>
      <c r="E11" s="61" t="s">
        <v>37</v>
      </c>
      <c r="F11" s="61"/>
    </row>
    <row r="12" spans="1:10" x14ac:dyDescent="0.25">
      <c r="A12" s="65">
        <v>1</v>
      </c>
      <c r="B12" s="65">
        <v>4</v>
      </c>
      <c r="C12" s="77">
        <f>18+25</f>
        <v>43</v>
      </c>
      <c r="E12" s="61"/>
      <c r="F12" s="61"/>
    </row>
    <row r="13" spans="1:10" x14ac:dyDescent="0.25">
      <c r="A13" s="65">
        <v>1</v>
      </c>
      <c r="B13" s="65">
        <v>5</v>
      </c>
      <c r="C13" s="77">
        <f>20+25</f>
        <v>45</v>
      </c>
      <c r="E13" s="61" t="s">
        <v>38</v>
      </c>
      <c r="F13" s="61"/>
    </row>
    <row r="14" spans="1:10" x14ac:dyDescent="0.25">
      <c r="A14" s="65">
        <v>1</v>
      </c>
      <c r="B14" s="65">
        <v>6</v>
      </c>
      <c r="C14" s="77">
        <f>25+23</f>
        <v>48</v>
      </c>
      <c r="E14" s="61" t="s">
        <v>39</v>
      </c>
      <c r="F14" s="61"/>
    </row>
    <row r="15" spans="1:10" x14ac:dyDescent="0.25">
      <c r="A15" s="65">
        <v>1</v>
      </c>
      <c r="B15" s="65">
        <v>7</v>
      </c>
      <c r="C15" s="77">
        <f>18+15</f>
        <v>33</v>
      </c>
      <c r="E15" s="61" t="s">
        <v>40</v>
      </c>
      <c r="F15" s="61"/>
    </row>
    <row r="16" spans="1:10" x14ac:dyDescent="0.25">
      <c r="A16" s="65">
        <v>1</v>
      </c>
      <c r="B16" s="65">
        <v>8</v>
      </c>
      <c r="C16" s="77">
        <f>18+20</f>
        <v>38</v>
      </c>
      <c r="E16" s="61" t="s">
        <v>41</v>
      </c>
      <c r="F16" s="61"/>
    </row>
    <row r="17" spans="1:6" x14ac:dyDescent="0.25">
      <c r="A17" s="65">
        <v>1</v>
      </c>
      <c r="B17" s="65">
        <v>9</v>
      </c>
      <c r="C17" s="77">
        <f>20+13</f>
        <v>33</v>
      </c>
      <c r="E17" s="61" t="s">
        <v>42</v>
      </c>
      <c r="F17" s="61"/>
    </row>
    <row r="18" spans="1:6" x14ac:dyDescent="0.25">
      <c r="A18" s="65">
        <v>1</v>
      </c>
      <c r="B18" s="65">
        <v>10</v>
      </c>
      <c r="C18" s="77">
        <f>23+20</f>
        <v>43</v>
      </c>
      <c r="E18" s="61" t="s">
        <v>43</v>
      </c>
      <c r="F18" s="61"/>
    </row>
    <row r="19" spans="1:6" x14ac:dyDescent="0.25">
      <c r="A19" s="65">
        <v>1</v>
      </c>
      <c r="B19" s="65">
        <v>11</v>
      </c>
      <c r="C19" s="77">
        <f>18+24</f>
        <v>42</v>
      </c>
      <c r="E19" s="61" t="s">
        <v>44</v>
      </c>
      <c r="F19" s="61"/>
    </row>
    <row r="20" spans="1:6" x14ac:dyDescent="0.25">
      <c r="A20" s="65">
        <v>1</v>
      </c>
      <c r="B20" s="65">
        <v>12</v>
      </c>
      <c r="C20" s="77">
        <f>23+20</f>
        <v>43</v>
      </c>
      <c r="E20" s="61" t="s">
        <v>45</v>
      </c>
    </row>
    <row r="21" spans="1:6" x14ac:dyDescent="0.25">
      <c r="A21" s="65">
        <v>1</v>
      </c>
      <c r="B21" s="65">
        <v>13</v>
      </c>
      <c r="C21" s="77">
        <f>23+23</f>
        <v>46</v>
      </c>
      <c r="E21" s="61" t="s">
        <v>46</v>
      </c>
    </row>
    <row r="22" spans="1:6" x14ac:dyDescent="0.25">
      <c r="A22" s="65">
        <v>1</v>
      </c>
      <c r="B22" s="65">
        <v>14</v>
      </c>
      <c r="C22" s="77">
        <f>23+20</f>
        <v>43</v>
      </c>
    </row>
    <row r="23" spans="1:6" x14ac:dyDescent="0.25">
      <c r="A23" s="65">
        <v>1</v>
      </c>
      <c r="B23" s="65">
        <v>15</v>
      </c>
      <c r="C23" s="77">
        <f>20+25</f>
        <v>45</v>
      </c>
      <c r="E23" s="61" t="s">
        <v>47</v>
      </c>
    </row>
    <row r="24" spans="1:6" x14ac:dyDescent="0.25">
      <c r="A24" s="65">
        <v>1</v>
      </c>
      <c r="B24" s="65">
        <v>16</v>
      </c>
      <c r="C24" s="77">
        <f>20+20</f>
        <v>40</v>
      </c>
      <c r="E24" s="61" t="s">
        <v>162</v>
      </c>
    </row>
    <row r="25" spans="1:6" x14ac:dyDescent="0.25">
      <c r="A25" s="65">
        <v>1</v>
      </c>
      <c r="B25" s="89">
        <v>17</v>
      </c>
      <c r="C25" s="77">
        <v>23</v>
      </c>
    </row>
    <row r="26" spans="1:6" x14ac:dyDescent="0.25">
      <c r="A26" s="65"/>
      <c r="B26" s="90" t="s">
        <v>71</v>
      </c>
      <c r="C26" s="77"/>
    </row>
    <row r="27" spans="1:6" ht="15.75" x14ac:dyDescent="0.25">
      <c r="A27" s="65"/>
      <c r="B27" s="90"/>
      <c r="C27" s="77"/>
      <c r="E27" s="35"/>
    </row>
    <row r="28" spans="1:6" ht="15.75" x14ac:dyDescent="0.25">
      <c r="A28" s="65"/>
      <c r="B28" s="73" t="s">
        <v>71</v>
      </c>
      <c r="C28" s="77"/>
      <c r="E28" s="35"/>
    </row>
    <row r="29" spans="1:6" ht="15.75" x14ac:dyDescent="0.25">
      <c r="A29" s="65"/>
      <c r="B29" s="65"/>
      <c r="C29" s="32"/>
      <c r="E29" s="35"/>
    </row>
    <row r="30" spans="1:6" ht="15.75" x14ac:dyDescent="0.25">
      <c r="A30" s="65"/>
      <c r="B30" s="65"/>
      <c r="C30" s="32"/>
      <c r="E30" s="35"/>
    </row>
    <row r="31" spans="1:6" ht="15.75" x14ac:dyDescent="0.25">
      <c r="A31" s="65"/>
      <c r="B31" s="65"/>
      <c r="C31" s="32"/>
      <c r="E31" s="35"/>
    </row>
    <row r="32" spans="1:6" x14ac:dyDescent="0.25">
      <c r="A32" s="65"/>
      <c r="B32" s="65"/>
      <c r="C32" s="72"/>
    </row>
    <row r="33" spans="1:11" x14ac:dyDescent="0.25">
      <c r="A33" s="65"/>
      <c r="B33" s="65"/>
      <c r="C33" s="72"/>
    </row>
    <row r="34" spans="1:11" x14ac:dyDescent="0.25">
      <c r="A34" s="65"/>
      <c r="B34" s="65"/>
      <c r="C34" s="72"/>
      <c r="E34" s="140" t="s">
        <v>157</v>
      </c>
    </row>
    <row r="35" spans="1:11" x14ac:dyDescent="0.25">
      <c r="A35" s="65"/>
      <c r="B35" s="65"/>
      <c r="C35" s="72"/>
    </row>
    <row r="36" spans="1:11" x14ac:dyDescent="0.25">
      <c r="A36" s="65"/>
      <c r="B36" s="65"/>
      <c r="C36" s="72"/>
    </row>
    <row r="37" spans="1:11" x14ac:dyDescent="0.25">
      <c r="A37" s="65"/>
      <c r="B37" s="65"/>
      <c r="C37" s="73"/>
    </row>
    <row r="38" spans="1:11" x14ac:dyDescent="0.25">
      <c r="A38" s="65"/>
      <c r="B38" s="65"/>
      <c r="C38" s="65"/>
    </row>
    <row r="39" spans="1:11" x14ac:dyDescent="0.25">
      <c r="C39" s="64">
        <f>SUM(C9:C38)/1.9</f>
        <v>363.15789473684214</v>
      </c>
      <c r="D39" s="61" t="s">
        <v>48</v>
      </c>
    </row>
    <row r="40" spans="1:11" x14ac:dyDescent="0.25">
      <c r="A40" s="64">
        <f>SUM(A9:A39)</f>
        <v>17</v>
      </c>
      <c r="B40" s="61" t="s">
        <v>49</v>
      </c>
    </row>
    <row r="41" spans="1:11" x14ac:dyDescent="0.25">
      <c r="B41" s="64">
        <f>C39/A40</f>
        <v>21.362229102167184</v>
      </c>
      <c r="C41" s="61" t="s">
        <v>50</v>
      </c>
    </row>
    <row r="42" spans="1:11" x14ac:dyDescent="0.25">
      <c r="D42" s="65">
        <v>25</v>
      </c>
      <c r="E42" s="61" t="s">
        <v>51</v>
      </c>
    </row>
    <row r="43" spans="1:11" x14ac:dyDescent="0.25">
      <c r="D43" s="67">
        <f>B41/D42</f>
        <v>0.8544891640866874</v>
      </c>
      <c r="E43" s="61" t="s">
        <v>52</v>
      </c>
      <c r="J43" s="59" t="s">
        <v>71</v>
      </c>
    </row>
    <row r="45" spans="1:11" ht="24" customHeight="1" x14ac:dyDescent="0.25"/>
    <row r="46" spans="1:11" ht="21" x14ac:dyDescent="0.35">
      <c r="A46" s="74"/>
      <c r="B46" s="75"/>
      <c r="C46" s="75"/>
      <c r="D46" s="76"/>
      <c r="E46" s="76"/>
      <c r="F46" s="76"/>
      <c r="G46" s="76"/>
      <c r="H46" s="76"/>
      <c r="I46" s="76"/>
      <c r="J46" s="76"/>
      <c r="K46" s="76"/>
    </row>
    <row r="47" spans="1:11" x14ac:dyDescent="0.25">
      <c r="A47" s="75"/>
      <c r="B47" s="28"/>
      <c r="C47" s="75"/>
      <c r="D47" s="76"/>
      <c r="E47" s="76"/>
      <c r="F47" s="76"/>
      <c r="G47" s="76"/>
      <c r="H47" s="76"/>
      <c r="I47" s="76"/>
      <c r="J47" s="76"/>
      <c r="K47" s="76"/>
    </row>
    <row r="48" spans="1:11" x14ac:dyDescent="0.25">
      <c r="A48" s="75"/>
      <c r="B48" s="28"/>
      <c r="C48" s="75"/>
      <c r="D48" s="76"/>
      <c r="E48" s="76"/>
      <c r="F48" s="76"/>
      <c r="G48" s="76"/>
      <c r="H48" s="76"/>
      <c r="I48" s="76"/>
      <c r="J48" s="76"/>
      <c r="K48" s="76"/>
    </row>
    <row r="49" spans="1:11" x14ac:dyDescent="0.25">
      <c r="A49" s="75"/>
      <c r="B49" s="25"/>
      <c r="C49" s="75"/>
      <c r="D49" s="75"/>
      <c r="E49" s="76"/>
      <c r="F49" s="76"/>
      <c r="G49" s="76"/>
      <c r="H49" s="76"/>
      <c r="I49" s="76"/>
      <c r="J49" s="76"/>
      <c r="K49" s="76"/>
    </row>
    <row r="50" spans="1:11" x14ac:dyDescent="0.25">
      <c r="A50" s="78"/>
      <c r="B50" s="79"/>
      <c r="C50" s="78"/>
      <c r="D50" s="80"/>
      <c r="E50" s="80"/>
      <c r="F50" s="76"/>
      <c r="G50" s="76"/>
      <c r="H50" s="76"/>
      <c r="I50" s="76"/>
      <c r="J50" s="76"/>
      <c r="K50" s="76"/>
    </row>
    <row r="51" spans="1:11" x14ac:dyDescent="0.25">
      <c r="A51" s="78"/>
      <c r="B51" s="78"/>
      <c r="C51" s="78"/>
      <c r="D51" s="80"/>
      <c r="E51" s="80"/>
      <c r="F51" s="75"/>
      <c r="G51" s="75"/>
      <c r="H51" s="75"/>
      <c r="I51" s="75"/>
      <c r="J51" s="75"/>
      <c r="K51" s="76"/>
    </row>
    <row r="52" spans="1:11" ht="26.25" x14ac:dyDescent="0.25">
      <c r="A52" s="81"/>
      <c r="B52" s="82"/>
      <c r="C52" s="82"/>
      <c r="D52" s="83"/>
      <c r="E52" s="83"/>
      <c r="F52" s="76"/>
      <c r="G52" s="76"/>
      <c r="H52" s="76"/>
      <c r="I52" s="76"/>
      <c r="J52" s="76"/>
      <c r="K52" s="76"/>
    </row>
    <row r="53" spans="1:11" x14ac:dyDescent="0.25">
      <c r="A53" s="78"/>
      <c r="B53" s="84"/>
      <c r="C53" s="84"/>
      <c r="D53" s="83"/>
      <c r="E53" s="83"/>
      <c r="F53" s="76"/>
      <c r="G53" s="76"/>
      <c r="H53" s="76"/>
      <c r="I53" s="76"/>
      <c r="J53" s="76"/>
      <c r="K53" s="76"/>
    </row>
    <row r="54" spans="1:11" x14ac:dyDescent="0.25">
      <c r="A54" s="79"/>
      <c r="B54" s="84"/>
      <c r="C54" s="85"/>
      <c r="D54" s="83"/>
      <c r="E54" s="86"/>
      <c r="F54" s="75"/>
      <c r="G54" s="76"/>
      <c r="H54" s="76"/>
      <c r="I54" s="76"/>
      <c r="J54" s="76"/>
      <c r="K54" s="76"/>
    </row>
    <row r="55" spans="1:11" x14ac:dyDescent="0.25">
      <c r="A55" s="79"/>
      <c r="B55" s="84"/>
      <c r="C55" s="85"/>
      <c r="D55" s="83"/>
      <c r="E55" s="86"/>
      <c r="F55" s="75"/>
      <c r="G55" s="76"/>
      <c r="H55" s="76"/>
      <c r="I55" s="76"/>
      <c r="J55" s="76"/>
      <c r="K55" s="76"/>
    </row>
    <row r="56" spans="1:11" x14ac:dyDescent="0.25">
      <c r="A56" s="79"/>
      <c r="B56" s="84"/>
      <c r="C56" s="85"/>
      <c r="D56" s="83"/>
      <c r="E56" s="86"/>
      <c r="F56" s="75"/>
      <c r="G56" s="76"/>
      <c r="H56" s="76"/>
      <c r="I56" s="76"/>
      <c r="J56" s="76"/>
      <c r="K56" s="76"/>
    </row>
    <row r="57" spans="1:11" x14ac:dyDescent="0.25">
      <c r="A57" s="79"/>
      <c r="B57" s="84"/>
      <c r="C57" s="85"/>
      <c r="D57" s="83"/>
      <c r="E57" s="86"/>
      <c r="F57" s="75"/>
      <c r="G57" s="76"/>
      <c r="H57" s="76"/>
      <c r="I57" s="76"/>
      <c r="J57" s="76"/>
      <c r="K57" s="76"/>
    </row>
    <row r="58" spans="1:11" x14ac:dyDescent="0.25">
      <c r="A58" s="79"/>
      <c r="B58" s="84"/>
      <c r="C58" s="85"/>
      <c r="D58" s="83"/>
      <c r="E58" s="86"/>
      <c r="F58" s="75"/>
      <c r="G58" s="76"/>
      <c r="H58" s="76"/>
      <c r="I58" s="76"/>
      <c r="J58" s="76"/>
      <c r="K58" s="76"/>
    </row>
    <row r="59" spans="1:11" x14ac:dyDescent="0.25">
      <c r="A59" s="79"/>
      <c r="B59" s="84"/>
      <c r="C59" s="85"/>
      <c r="D59" s="83"/>
      <c r="E59" s="86"/>
      <c r="F59" s="75"/>
      <c r="G59" s="76"/>
      <c r="H59" s="76"/>
      <c r="I59" s="76"/>
      <c r="J59" s="76"/>
      <c r="K59" s="76"/>
    </row>
    <row r="60" spans="1:11" x14ac:dyDescent="0.25">
      <c r="A60" s="79"/>
      <c r="B60" s="84"/>
      <c r="C60" s="85"/>
      <c r="D60" s="83"/>
      <c r="E60" s="86"/>
      <c r="F60" s="75"/>
      <c r="G60" s="76"/>
      <c r="H60" s="76"/>
      <c r="I60" s="76"/>
      <c r="J60" s="76"/>
      <c r="K60" s="76"/>
    </row>
    <row r="61" spans="1:11" x14ac:dyDescent="0.25">
      <c r="A61" s="79"/>
      <c r="B61" s="84"/>
      <c r="C61" s="85"/>
      <c r="D61" s="83"/>
      <c r="E61" s="86"/>
      <c r="F61" s="75"/>
      <c r="G61" s="76"/>
      <c r="H61" s="76"/>
      <c r="I61" s="76"/>
      <c r="J61" s="76"/>
      <c r="K61" s="76"/>
    </row>
    <row r="62" spans="1:11" x14ac:dyDescent="0.25">
      <c r="A62" s="79"/>
      <c r="B62" s="84"/>
      <c r="C62" s="85"/>
      <c r="D62" s="83"/>
      <c r="E62" s="86"/>
      <c r="F62" s="75"/>
      <c r="G62" s="76"/>
      <c r="H62" s="76"/>
      <c r="I62" s="76"/>
      <c r="J62" s="76"/>
      <c r="K62" s="76"/>
    </row>
    <row r="63" spans="1:11" x14ac:dyDescent="0.25">
      <c r="A63" s="79"/>
      <c r="B63" s="84"/>
      <c r="C63" s="85"/>
      <c r="D63" s="83"/>
      <c r="E63" s="86"/>
      <c r="F63" s="75"/>
      <c r="G63" s="76"/>
      <c r="H63" s="76"/>
      <c r="I63" s="76"/>
      <c r="J63" s="76"/>
      <c r="K63" s="76"/>
    </row>
    <row r="64" spans="1:11" x14ac:dyDescent="0.25">
      <c r="A64" s="79"/>
      <c r="B64" s="84"/>
      <c r="C64" s="85"/>
      <c r="D64" s="83"/>
      <c r="E64" s="86"/>
      <c r="F64" s="75"/>
      <c r="G64" s="76"/>
      <c r="H64" s="76"/>
      <c r="I64" s="76"/>
      <c r="J64" s="76"/>
      <c r="K64" s="76"/>
    </row>
    <row r="65" spans="1:11" x14ac:dyDescent="0.25">
      <c r="A65" s="79"/>
      <c r="B65" s="84"/>
      <c r="C65" s="85"/>
      <c r="D65" s="83"/>
      <c r="E65" s="86"/>
      <c r="F65" s="76"/>
      <c r="G65" s="76"/>
      <c r="H65" s="76"/>
      <c r="I65" s="76"/>
      <c r="J65" s="76"/>
      <c r="K65" s="76"/>
    </row>
    <row r="66" spans="1:11" x14ac:dyDescent="0.25">
      <c r="A66" s="79"/>
      <c r="B66" s="84"/>
      <c r="C66" s="85"/>
      <c r="D66" s="83"/>
      <c r="E66" s="86"/>
      <c r="F66" s="76"/>
      <c r="G66" s="76"/>
      <c r="H66" s="76"/>
      <c r="I66" s="76"/>
      <c r="J66" s="76"/>
      <c r="K66" s="76"/>
    </row>
    <row r="67" spans="1:11" x14ac:dyDescent="0.25">
      <c r="A67" s="79"/>
      <c r="B67" s="84"/>
      <c r="C67" s="85"/>
      <c r="D67" s="83"/>
      <c r="E67" s="83"/>
      <c r="F67" s="76"/>
      <c r="G67" s="76"/>
      <c r="H67" s="76"/>
      <c r="I67" s="76"/>
      <c r="J67" s="76"/>
      <c r="K67" s="76"/>
    </row>
    <row r="68" spans="1:11" x14ac:dyDescent="0.25">
      <c r="A68" s="79"/>
      <c r="B68" s="84"/>
      <c r="C68" s="85"/>
      <c r="D68" s="83"/>
      <c r="E68" s="86"/>
      <c r="F68" s="76"/>
      <c r="G68" s="76"/>
      <c r="H68" s="76"/>
      <c r="I68" s="76"/>
      <c r="J68" s="76"/>
      <c r="K68" s="76"/>
    </row>
    <row r="69" spans="1:11" x14ac:dyDescent="0.25">
      <c r="A69" s="79"/>
      <c r="B69" s="84"/>
      <c r="C69" s="85"/>
      <c r="D69" s="83"/>
      <c r="E69" s="86"/>
      <c r="F69" s="76"/>
      <c r="G69" s="76"/>
      <c r="H69" s="76"/>
      <c r="I69" s="76"/>
      <c r="J69" s="76"/>
      <c r="K69" s="76"/>
    </row>
    <row r="70" spans="1:11" x14ac:dyDescent="0.25">
      <c r="A70" s="79"/>
      <c r="B70" s="84"/>
      <c r="C70" s="85"/>
      <c r="D70" s="83"/>
      <c r="E70" s="83"/>
      <c r="F70" s="76"/>
      <c r="G70" s="76"/>
      <c r="H70" s="76"/>
      <c r="I70" s="76"/>
      <c r="J70" s="76"/>
      <c r="K70" s="76"/>
    </row>
    <row r="71" spans="1:11" x14ac:dyDescent="0.25">
      <c r="A71" s="79"/>
      <c r="B71" s="84"/>
      <c r="C71" s="85"/>
      <c r="D71" s="83"/>
      <c r="E71" s="83"/>
      <c r="F71" s="76"/>
      <c r="G71" s="76"/>
      <c r="H71" s="76"/>
      <c r="I71" s="76"/>
      <c r="J71" s="76"/>
      <c r="K71" s="76"/>
    </row>
    <row r="72" spans="1:11" ht="15.75" x14ac:dyDescent="0.25">
      <c r="A72" s="79"/>
      <c r="B72" s="84"/>
      <c r="C72" s="85"/>
      <c r="D72" s="83"/>
      <c r="E72" s="87"/>
      <c r="F72" s="76"/>
      <c r="G72" s="76"/>
      <c r="H72" s="76"/>
      <c r="I72" s="76"/>
      <c r="J72" s="76"/>
      <c r="K72" s="76"/>
    </row>
    <row r="73" spans="1:11" ht="15.75" x14ac:dyDescent="0.25">
      <c r="A73" s="79"/>
      <c r="B73" s="84"/>
      <c r="C73" s="85"/>
      <c r="D73" s="83"/>
      <c r="E73" s="87"/>
      <c r="F73" s="76"/>
      <c r="G73" s="76"/>
      <c r="H73" s="76"/>
      <c r="I73" s="76"/>
      <c r="J73" s="76"/>
      <c r="K73" s="76"/>
    </row>
    <row r="74" spans="1:11" ht="15.75" x14ac:dyDescent="0.25">
      <c r="A74" s="79"/>
      <c r="B74" s="84"/>
      <c r="C74" s="85"/>
      <c r="D74" s="83"/>
      <c r="E74" s="87"/>
      <c r="F74" s="76"/>
      <c r="G74" s="76"/>
      <c r="H74" s="76"/>
      <c r="I74" s="76"/>
      <c r="J74" s="76"/>
      <c r="K74" s="76"/>
    </row>
    <row r="75" spans="1:11" ht="15.75" x14ac:dyDescent="0.25">
      <c r="A75" s="79"/>
      <c r="B75" s="84"/>
      <c r="C75" s="85"/>
      <c r="D75" s="83"/>
      <c r="E75" s="87"/>
      <c r="F75" s="76"/>
      <c r="G75" s="76"/>
      <c r="H75" s="76"/>
      <c r="I75" s="76"/>
      <c r="J75" s="76"/>
      <c r="K75" s="76"/>
    </row>
    <row r="76" spans="1:11" ht="15.75" x14ac:dyDescent="0.25">
      <c r="A76" s="79"/>
      <c r="B76" s="84"/>
      <c r="C76" s="85"/>
      <c r="D76" s="83"/>
      <c r="E76" s="87"/>
      <c r="F76" s="76"/>
      <c r="G76" s="76"/>
      <c r="H76" s="76"/>
      <c r="I76" s="76"/>
      <c r="J76" s="76"/>
      <c r="K76" s="76"/>
    </row>
    <row r="77" spans="1:11" x14ac:dyDescent="0.25">
      <c r="A77" s="79"/>
      <c r="B77" s="84"/>
      <c r="C77" s="85"/>
      <c r="D77" s="83"/>
      <c r="E77" s="83"/>
      <c r="F77" s="76"/>
      <c r="G77" s="76"/>
      <c r="H77" s="76"/>
      <c r="I77" s="76"/>
      <c r="J77" s="76"/>
      <c r="K77" s="76"/>
    </row>
    <row r="78" spans="1:11" x14ac:dyDescent="0.25">
      <c r="A78" s="79"/>
      <c r="B78" s="84"/>
      <c r="C78" s="85"/>
      <c r="D78" s="83"/>
      <c r="E78" s="83"/>
      <c r="F78" s="76"/>
      <c r="G78" s="76"/>
      <c r="H78" s="76"/>
      <c r="I78" s="76"/>
      <c r="J78" s="76"/>
      <c r="K78" s="76"/>
    </row>
    <row r="79" spans="1:11" x14ac:dyDescent="0.25">
      <c r="A79" s="79"/>
      <c r="B79" s="84"/>
      <c r="C79" s="85"/>
      <c r="D79" s="83"/>
      <c r="E79" s="83"/>
      <c r="F79" s="76"/>
      <c r="G79" s="76"/>
      <c r="H79" s="76"/>
      <c r="I79" s="76"/>
      <c r="J79" s="76"/>
      <c r="K79" s="76"/>
    </row>
    <row r="80" spans="1:11" x14ac:dyDescent="0.25">
      <c r="A80" s="79"/>
      <c r="B80" s="84"/>
      <c r="C80" s="85"/>
      <c r="D80" s="83"/>
      <c r="E80" s="83"/>
      <c r="F80" s="76"/>
      <c r="G80" s="76"/>
      <c r="H80" s="76"/>
      <c r="I80" s="76"/>
      <c r="J80" s="76"/>
      <c r="K80" s="76"/>
    </row>
    <row r="81" spans="1:11" x14ac:dyDescent="0.25">
      <c r="A81" s="79"/>
      <c r="B81" s="84"/>
      <c r="C81" s="85"/>
      <c r="D81" s="83"/>
      <c r="E81" s="83"/>
      <c r="F81" s="76"/>
      <c r="G81" s="76"/>
      <c r="H81" s="76"/>
      <c r="I81" s="76"/>
      <c r="J81" s="76"/>
      <c r="K81" s="76"/>
    </row>
    <row r="82" spans="1:11" x14ac:dyDescent="0.25">
      <c r="A82" s="79"/>
      <c r="B82" s="84"/>
      <c r="C82" s="84"/>
      <c r="D82" s="83"/>
      <c r="E82" s="83"/>
      <c r="F82" s="76"/>
      <c r="G82" s="76"/>
      <c r="H82" s="76"/>
      <c r="I82" s="76"/>
      <c r="J82" s="76"/>
      <c r="K82" s="76"/>
    </row>
    <row r="83" spans="1:11" x14ac:dyDescent="0.25">
      <c r="A83" s="79"/>
      <c r="B83" s="84"/>
      <c r="C83" s="84"/>
      <c r="D83" s="83"/>
      <c r="E83" s="83"/>
      <c r="F83" s="76"/>
      <c r="G83" s="76"/>
      <c r="H83" s="76"/>
      <c r="I83" s="76"/>
      <c r="J83" s="76"/>
      <c r="K83" s="76"/>
    </row>
    <row r="84" spans="1:11" x14ac:dyDescent="0.25">
      <c r="A84" s="78"/>
      <c r="B84" s="86"/>
      <c r="C84" s="86"/>
      <c r="D84" s="86"/>
      <c r="E84" s="83"/>
      <c r="F84" s="76"/>
      <c r="G84" s="76"/>
      <c r="H84" s="76"/>
      <c r="I84" s="76"/>
      <c r="J84" s="76"/>
      <c r="K84" s="76"/>
    </row>
    <row r="85" spans="1:11" x14ac:dyDescent="0.25">
      <c r="A85" s="78"/>
      <c r="B85" s="86"/>
      <c r="C85" s="86"/>
      <c r="D85" s="83"/>
      <c r="E85" s="83"/>
      <c r="F85" s="76"/>
      <c r="G85" s="76"/>
      <c r="H85" s="76"/>
      <c r="I85" s="76"/>
      <c r="J85" s="76"/>
      <c r="K85" s="76"/>
    </row>
    <row r="86" spans="1:11" x14ac:dyDescent="0.25">
      <c r="A86" s="78"/>
      <c r="B86" s="86"/>
      <c r="C86" s="86"/>
      <c r="D86" s="83"/>
      <c r="E86" s="83"/>
      <c r="F86" s="76"/>
      <c r="G86" s="76"/>
      <c r="H86" s="76"/>
      <c r="I86" s="76"/>
      <c r="J86" s="76"/>
      <c r="K86" s="76"/>
    </row>
    <row r="87" spans="1:11" x14ac:dyDescent="0.25">
      <c r="A87" s="78"/>
      <c r="B87" s="86"/>
      <c r="C87" s="86"/>
      <c r="D87" s="84"/>
      <c r="E87" s="86"/>
      <c r="F87" s="76"/>
      <c r="G87" s="76"/>
      <c r="H87" s="76"/>
      <c r="I87" s="76"/>
      <c r="J87" s="76"/>
      <c r="K87" s="76"/>
    </row>
    <row r="88" spans="1:11" x14ac:dyDescent="0.25">
      <c r="A88" s="78"/>
      <c r="B88" s="86"/>
      <c r="C88" s="86"/>
      <c r="D88" s="88"/>
      <c r="E88" s="86"/>
      <c r="F88" s="76"/>
      <c r="G88" s="76"/>
      <c r="H88" s="76"/>
      <c r="I88" s="76"/>
      <c r="J88" s="76"/>
      <c r="K88" s="76"/>
    </row>
    <row r="89" spans="1:11" x14ac:dyDescent="0.25">
      <c r="A89" s="78"/>
      <c r="B89" s="86"/>
      <c r="C89" s="86"/>
      <c r="D89" s="83"/>
      <c r="E89" s="83"/>
      <c r="F89" s="76"/>
      <c r="G89" s="76"/>
      <c r="H89" s="76"/>
      <c r="I89" s="76"/>
      <c r="J89" s="76"/>
      <c r="K89" s="76"/>
    </row>
    <row r="90" spans="1:11" x14ac:dyDescent="0.25">
      <c r="A90" s="78"/>
      <c r="B90" s="86"/>
      <c r="C90" s="86"/>
      <c r="D90" s="83"/>
      <c r="E90" s="83"/>
      <c r="F90" s="76"/>
      <c r="G90" s="76"/>
      <c r="H90" s="76"/>
      <c r="I90" s="76"/>
      <c r="J90" s="76"/>
      <c r="K90" s="76"/>
    </row>
    <row r="91" spans="1:11" x14ac:dyDescent="0.25">
      <c r="A91" s="78"/>
      <c r="B91" s="86"/>
      <c r="C91" s="86"/>
      <c r="D91" s="83"/>
      <c r="E91" s="83"/>
      <c r="F91" s="76"/>
      <c r="G91" s="76"/>
      <c r="H91" s="76"/>
      <c r="I91" s="76"/>
      <c r="J91" s="76"/>
      <c r="K91" s="76"/>
    </row>
    <row r="92" spans="1:11" x14ac:dyDescent="0.25">
      <c r="A92" s="78"/>
      <c r="B92" s="86"/>
      <c r="C92" s="86"/>
      <c r="D92" s="83"/>
      <c r="E92" s="83"/>
      <c r="F92" s="76"/>
      <c r="G92" s="76"/>
      <c r="H92" s="76"/>
      <c r="I92" s="76"/>
      <c r="J92" s="76"/>
      <c r="K92" s="76"/>
    </row>
    <row r="93" spans="1:11" x14ac:dyDescent="0.25">
      <c r="A93" s="78"/>
      <c r="B93" s="86"/>
      <c r="C93" s="86"/>
      <c r="D93" s="83"/>
      <c r="E93" s="83"/>
      <c r="F93" s="76"/>
      <c r="G93" s="76"/>
      <c r="H93" s="76"/>
      <c r="I93" s="76"/>
      <c r="J93" s="76"/>
      <c r="K93" s="76"/>
    </row>
    <row r="94" spans="1:11" x14ac:dyDescent="0.25">
      <c r="A94" s="78"/>
      <c r="B94" s="86"/>
      <c r="C94" s="86"/>
      <c r="D94" s="83"/>
      <c r="E94" s="83"/>
      <c r="F94" s="76"/>
      <c r="G94" s="76"/>
      <c r="H94" s="76"/>
      <c r="I94" s="76"/>
      <c r="J94" s="76"/>
      <c r="K94" s="76"/>
    </row>
    <row r="95" spans="1:11" x14ac:dyDescent="0.25">
      <c r="A95" s="78"/>
      <c r="B95" s="86"/>
      <c r="C95" s="86"/>
      <c r="D95" s="83"/>
      <c r="E95" s="83"/>
      <c r="F95" s="76"/>
      <c r="G95" s="76"/>
      <c r="H95" s="76"/>
      <c r="I95" s="76"/>
      <c r="J95" s="76"/>
      <c r="K95" s="76"/>
    </row>
    <row r="96" spans="1:11" x14ac:dyDescent="0.25">
      <c r="A96" s="78"/>
      <c r="B96" s="86"/>
      <c r="C96" s="86"/>
      <c r="D96" s="83"/>
      <c r="E96" s="83"/>
      <c r="F96" s="76"/>
      <c r="G96" s="76"/>
      <c r="H96" s="76"/>
      <c r="I96" s="76"/>
      <c r="J96" s="76"/>
      <c r="K96" s="76"/>
    </row>
    <row r="97" spans="1:11" x14ac:dyDescent="0.25">
      <c r="A97" s="78"/>
      <c r="B97" s="86"/>
      <c r="C97" s="86"/>
      <c r="D97" s="83"/>
      <c r="E97" s="83"/>
      <c r="F97" s="76"/>
      <c r="G97" s="76"/>
      <c r="H97" s="76"/>
      <c r="I97" s="76"/>
      <c r="J97" s="76"/>
      <c r="K97" s="76"/>
    </row>
    <row r="98" spans="1:11" x14ac:dyDescent="0.25">
      <c r="A98" s="78"/>
      <c r="B98" s="86"/>
      <c r="C98" s="86"/>
      <c r="D98" s="83"/>
      <c r="E98" s="83"/>
      <c r="F98" s="76"/>
      <c r="G98" s="76"/>
      <c r="H98" s="76"/>
      <c r="I98" s="76"/>
      <c r="J98" s="76"/>
      <c r="K98" s="76"/>
    </row>
    <row r="99" spans="1:11" x14ac:dyDescent="0.25">
      <c r="A99" s="78"/>
      <c r="B99" s="86"/>
      <c r="C99" s="86"/>
      <c r="D99" s="83"/>
      <c r="E99" s="83"/>
      <c r="F99" s="76"/>
      <c r="G99" s="76"/>
      <c r="H99" s="76"/>
      <c r="I99" s="76"/>
      <c r="J99" s="76"/>
      <c r="K99" s="76"/>
    </row>
    <row r="100" spans="1:11" x14ac:dyDescent="0.25">
      <c r="A100" s="78"/>
      <c r="B100" s="86"/>
      <c r="C100" s="86"/>
      <c r="D100" s="83"/>
      <c r="E100" s="83"/>
      <c r="F100" s="76"/>
      <c r="G100" s="76"/>
      <c r="H100" s="76"/>
      <c r="I100" s="76"/>
      <c r="J100" s="76"/>
      <c r="K100" s="76"/>
    </row>
    <row r="101" spans="1:11" x14ac:dyDescent="0.25">
      <c r="A101" s="78"/>
      <c r="B101" s="86"/>
      <c r="C101" s="86"/>
      <c r="D101" s="83"/>
      <c r="E101" s="83"/>
      <c r="F101" s="76"/>
      <c r="G101" s="76"/>
      <c r="H101" s="76"/>
      <c r="I101" s="76"/>
      <c r="J101" s="76"/>
      <c r="K101" s="76"/>
    </row>
    <row r="102" spans="1:11" x14ac:dyDescent="0.25">
      <c r="A102" s="78"/>
      <c r="B102" s="86"/>
      <c r="C102" s="86"/>
      <c r="D102" s="83"/>
      <c r="E102" s="83"/>
      <c r="F102" s="76"/>
      <c r="G102" s="76"/>
      <c r="H102" s="76"/>
      <c r="I102" s="76"/>
      <c r="J102" s="76"/>
      <c r="K102" s="76"/>
    </row>
    <row r="103" spans="1:11" x14ac:dyDescent="0.25">
      <c r="A103" s="78"/>
      <c r="B103" s="86"/>
      <c r="C103" s="86"/>
      <c r="D103" s="83"/>
      <c r="E103" s="83"/>
      <c r="F103" s="76"/>
      <c r="G103" s="76"/>
      <c r="H103" s="76"/>
      <c r="I103" s="76"/>
      <c r="J103" s="76"/>
      <c r="K103" s="76"/>
    </row>
    <row r="104" spans="1:11" x14ac:dyDescent="0.25">
      <c r="A104" s="78"/>
      <c r="B104" s="86"/>
      <c r="C104" s="86"/>
      <c r="D104" s="83"/>
      <c r="E104" s="83"/>
      <c r="F104" s="76"/>
      <c r="G104" s="76"/>
      <c r="H104" s="76"/>
      <c r="I104" s="76"/>
      <c r="J104" s="76"/>
      <c r="K104" s="76"/>
    </row>
    <row r="105" spans="1:11" x14ac:dyDescent="0.25">
      <c r="A105" s="78"/>
      <c r="B105" s="86"/>
      <c r="C105" s="86"/>
      <c r="D105" s="83"/>
      <c r="E105" s="83"/>
      <c r="F105" s="76"/>
      <c r="G105" s="76"/>
      <c r="H105" s="76"/>
      <c r="I105" s="76"/>
      <c r="J105" s="76"/>
      <c r="K105" s="76"/>
    </row>
    <row r="106" spans="1:11" x14ac:dyDescent="0.25">
      <c r="A106" s="78"/>
      <c r="B106" s="86"/>
      <c r="C106" s="86"/>
      <c r="D106" s="83"/>
      <c r="E106" s="83"/>
      <c r="F106" s="76"/>
      <c r="G106" s="76"/>
      <c r="H106" s="76"/>
      <c r="I106" s="76"/>
      <c r="J106" s="76"/>
      <c r="K106" s="76"/>
    </row>
    <row r="107" spans="1:11" x14ac:dyDescent="0.25">
      <c r="A107" s="78"/>
      <c r="B107" s="86"/>
      <c r="C107" s="86"/>
      <c r="D107" s="83"/>
      <c r="E107" s="83"/>
      <c r="F107" s="76"/>
      <c r="G107" s="76"/>
      <c r="H107" s="76"/>
      <c r="I107" s="76"/>
      <c r="J107" s="76"/>
      <c r="K107" s="76"/>
    </row>
    <row r="108" spans="1:11" x14ac:dyDescent="0.25">
      <c r="A108" s="78"/>
      <c r="B108" s="86"/>
      <c r="C108" s="86"/>
      <c r="D108" s="83"/>
      <c r="E108" s="83"/>
      <c r="F108" s="76"/>
      <c r="G108" s="76"/>
      <c r="H108" s="76"/>
      <c r="I108" s="76"/>
      <c r="J108" s="76"/>
      <c r="K108" s="76"/>
    </row>
    <row r="109" spans="1:11" x14ac:dyDescent="0.25">
      <c r="A109" s="78"/>
      <c r="B109" s="86"/>
      <c r="C109" s="86"/>
      <c r="D109" s="83"/>
      <c r="E109" s="83"/>
      <c r="F109" s="76"/>
      <c r="G109" s="76"/>
      <c r="H109" s="76"/>
      <c r="I109" s="76"/>
      <c r="J109" s="76"/>
      <c r="K109" s="76"/>
    </row>
    <row r="110" spans="1:11" x14ac:dyDescent="0.25">
      <c r="A110" s="78"/>
      <c r="B110" s="86"/>
      <c r="C110" s="86"/>
      <c r="D110" s="83"/>
      <c r="E110" s="83"/>
      <c r="F110" s="76"/>
      <c r="G110" s="76"/>
      <c r="H110" s="76"/>
      <c r="I110" s="76"/>
      <c r="J110" s="76"/>
      <c r="K110" s="76"/>
    </row>
    <row r="111" spans="1:11" x14ac:dyDescent="0.25">
      <c r="A111" s="78"/>
      <c r="B111" s="86"/>
      <c r="C111" s="86"/>
      <c r="D111" s="83"/>
      <c r="E111" s="83"/>
      <c r="F111" s="76"/>
      <c r="G111" s="76"/>
      <c r="H111" s="76"/>
      <c r="I111" s="76"/>
      <c r="J111" s="76"/>
      <c r="K111" s="76"/>
    </row>
    <row r="112" spans="1:11" x14ac:dyDescent="0.25">
      <c r="A112" s="78"/>
      <c r="B112" s="86"/>
      <c r="C112" s="86"/>
      <c r="D112" s="83"/>
      <c r="E112" s="83"/>
      <c r="F112" s="76"/>
      <c r="G112" s="76"/>
      <c r="H112" s="76"/>
      <c r="I112" s="76"/>
      <c r="J112" s="76"/>
      <c r="K112" s="76"/>
    </row>
    <row r="113" spans="1:11" x14ac:dyDescent="0.25">
      <c r="A113" s="78"/>
      <c r="B113" s="86"/>
      <c r="C113" s="86"/>
      <c r="D113" s="83"/>
      <c r="E113" s="83"/>
      <c r="F113" s="76"/>
      <c r="G113" s="76"/>
      <c r="H113" s="76"/>
      <c r="I113" s="76"/>
      <c r="J113" s="76"/>
      <c r="K113" s="76"/>
    </row>
    <row r="114" spans="1:11" x14ac:dyDescent="0.25">
      <c r="A114" s="78"/>
      <c r="B114" s="86"/>
      <c r="C114" s="86"/>
      <c r="D114" s="83"/>
      <c r="E114" s="83"/>
      <c r="F114" s="76"/>
      <c r="G114" s="76"/>
      <c r="H114" s="76"/>
      <c r="I114" s="76"/>
      <c r="J114" s="76"/>
      <c r="K114" s="76"/>
    </row>
    <row r="115" spans="1:11" x14ac:dyDescent="0.25">
      <c r="A115" s="78"/>
      <c r="B115" s="86"/>
      <c r="C115" s="86"/>
      <c r="D115" s="83"/>
      <c r="E115" s="83"/>
      <c r="F115" s="76"/>
      <c r="G115" s="76"/>
      <c r="H115" s="76"/>
      <c r="I115" s="76"/>
      <c r="J115" s="76"/>
      <c r="K115" s="76"/>
    </row>
    <row r="116" spans="1:11" x14ac:dyDescent="0.25">
      <c r="A116" s="78"/>
      <c r="B116" s="86"/>
      <c r="C116" s="86"/>
      <c r="D116" s="83"/>
      <c r="E116" s="83"/>
      <c r="F116" s="76"/>
      <c r="G116" s="76"/>
      <c r="H116" s="76"/>
      <c r="I116" s="76"/>
      <c r="J116" s="76"/>
      <c r="K116" s="76"/>
    </row>
    <row r="117" spans="1:11" x14ac:dyDescent="0.25">
      <c r="A117" s="78"/>
      <c r="B117" s="86"/>
      <c r="C117" s="86"/>
      <c r="D117" s="83"/>
      <c r="E117" s="83"/>
      <c r="F117" s="76"/>
      <c r="G117" s="76"/>
      <c r="H117" s="76"/>
      <c r="I117" s="76"/>
      <c r="J117" s="76"/>
      <c r="K117" s="76"/>
    </row>
    <row r="118" spans="1:11" x14ac:dyDescent="0.25">
      <c r="A118" s="78"/>
      <c r="B118" s="86"/>
      <c r="C118" s="86"/>
      <c r="D118" s="83"/>
      <c r="E118" s="83"/>
      <c r="F118" s="76"/>
      <c r="G118" s="76"/>
      <c r="H118" s="76"/>
      <c r="I118" s="76"/>
      <c r="J118" s="76"/>
      <c r="K118" s="76"/>
    </row>
    <row r="119" spans="1:11" x14ac:dyDescent="0.25">
      <c r="A119" s="78"/>
      <c r="B119" s="86"/>
      <c r="C119" s="86"/>
      <c r="D119" s="83"/>
      <c r="E119" s="83"/>
      <c r="F119" s="76"/>
      <c r="G119" s="76"/>
      <c r="H119" s="76"/>
      <c r="I119" s="76"/>
      <c r="J119" s="76"/>
      <c r="K119" s="76"/>
    </row>
    <row r="120" spans="1:11" x14ac:dyDescent="0.25">
      <c r="A120" s="78"/>
      <c r="B120" s="86"/>
      <c r="C120" s="86"/>
      <c r="D120" s="83"/>
      <c r="E120" s="83"/>
      <c r="F120" s="76"/>
      <c r="G120" s="76"/>
      <c r="H120" s="76"/>
      <c r="I120" s="76"/>
      <c r="J120" s="76"/>
      <c r="K120" s="76"/>
    </row>
    <row r="121" spans="1:11" x14ac:dyDescent="0.25">
      <c r="A121" s="78"/>
      <c r="B121" s="86"/>
      <c r="C121" s="86"/>
      <c r="D121" s="83"/>
      <c r="E121" s="83"/>
      <c r="F121" s="76"/>
      <c r="G121" s="76"/>
      <c r="H121" s="76"/>
      <c r="I121" s="76"/>
      <c r="J121" s="76"/>
      <c r="K121" s="76"/>
    </row>
    <row r="122" spans="1:11" x14ac:dyDescent="0.25">
      <c r="A122" s="78"/>
      <c r="B122" s="86"/>
      <c r="C122" s="86"/>
      <c r="D122" s="83"/>
      <c r="E122" s="83"/>
      <c r="F122" s="76"/>
      <c r="G122" s="76"/>
      <c r="H122" s="76"/>
      <c r="I122" s="76"/>
      <c r="J122" s="76"/>
      <c r="K122" s="76"/>
    </row>
    <row r="123" spans="1:11" x14ac:dyDescent="0.25">
      <c r="A123" s="78"/>
      <c r="B123" s="86"/>
      <c r="C123" s="86"/>
      <c r="D123" s="83"/>
      <c r="E123" s="83"/>
      <c r="F123" s="76"/>
      <c r="G123" s="76"/>
      <c r="H123" s="76"/>
      <c r="I123" s="76"/>
      <c r="J123" s="76"/>
      <c r="K123" s="76"/>
    </row>
    <row r="124" spans="1:11" x14ac:dyDescent="0.25">
      <c r="A124" s="78"/>
      <c r="B124" s="86"/>
      <c r="C124" s="86"/>
      <c r="D124" s="83"/>
      <c r="E124" s="83"/>
      <c r="F124" s="76"/>
      <c r="G124" s="76"/>
      <c r="H124" s="76"/>
      <c r="I124" s="76"/>
      <c r="J124" s="76"/>
      <c r="K124" s="76"/>
    </row>
    <row r="125" spans="1:11" x14ac:dyDescent="0.25">
      <c r="A125" s="78"/>
      <c r="B125" s="86"/>
      <c r="C125" s="86"/>
      <c r="D125" s="83"/>
      <c r="E125" s="83"/>
      <c r="F125" s="76"/>
      <c r="G125" s="76"/>
      <c r="H125" s="76"/>
      <c r="I125" s="76"/>
      <c r="J125" s="76"/>
      <c r="K125" s="76"/>
    </row>
    <row r="126" spans="1:11" x14ac:dyDescent="0.25">
      <c r="A126" s="78"/>
      <c r="B126" s="86"/>
      <c r="C126" s="86"/>
      <c r="D126" s="83"/>
      <c r="E126" s="83"/>
      <c r="F126" s="76"/>
      <c r="G126" s="76"/>
      <c r="H126" s="76"/>
      <c r="I126" s="76"/>
      <c r="J126" s="76"/>
      <c r="K126" s="76"/>
    </row>
    <row r="127" spans="1:11" x14ac:dyDescent="0.25">
      <c r="A127" s="78"/>
      <c r="B127" s="86"/>
      <c r="C127" s="86"/>
      <c r="D127" s="83"/>
      <c r="E127" s="83"/>
      <c r="F127" s="76"/>
      <c r="G127" s="76"/>
      <c r="H127" s="76"/>
      <c r="I127" s="76"/>
      <c r="J127" s="76"/>
      <c r="K127" s="76"/>
    </row>
    <row r="128" spans="1:11" x14ac:dyDescent="0.25">
      <c r="A128" s="78"/>
      <c r="B128" s="86"/>
      <c r="C128" s="86"/>
      <c r="D128" s="83"/>
      <c r="E128" s="83"/>
      <c r="F128" s="76"/>
      <c r="G128" s="76"/>
      <c r="H128" s="76"/>
      <c r="I128" s="76"/>
      <c r="J128" s="76"/>
      <c r="K128" s="76"/>
    </row>
    <row r="129" spans="1:11" x14ac:dyDescent="0.25">
      <c r="A129" s="78"/>
      <c r="B129" s="86"/>
      <c r="C129" s="86"/>
      <c r="D129" s="83"/>
      <c r="E129" s="83"/>
      <c r="F129" s="76"/>
      <c r="G129" s="76"/>
      <c r="H129" s="76"/>
      <c r="I129" s="76"/>
      <c r="J129" s="76"/>
      <c r="K129" s="76"/>
    </row>
    <row r="130" spans="1:11" x14ac:dyDescent="0.25">
      <c r="A130" s="78"/>
      <c r="B130" s="86"/>
      <c r="C130" s="86"/>
      <c r="D130" s="83"/>
      <c r="E130" s="83"/>
      <c r="F130" s="76"/>
      <c r="G130" s="76"/>
      <c r="H130" s="76"/>
      <c r="I130" s="76"/>
      <c r="J130" s="76"/>
      <c r="K130" s="76"/>
    </row>
    <row r="131" spans="1:11" x14ac:dyDescent="0.25">
      <c r="A131" s="78"/>
      <c r="B131" s="86"/>
      <c r="C131" s="86"/>
      <c r="D131" s="83"/>
      <c r="E131" s="83"/>
      <c r="F131" s="76"/>
      <c r="G131" s="76"/>
      <c r="H131" s="76"/>
      <c r="I131" s="76"/>
      <c r="J131" s="76"/>
      <c r="K131" s="76"/>
    </row>
    <row r="132" spans="1:11" x14ac:dyDescent="0.25">
      <c r="A132" s="78"/>
      <c r="B132" s="86"/>
      <c r="C132" s="86"/>
      <c r="D132" s="83"/>
      <c r="E132" s="83"/>
      <c r="F132" s="76"/>
      <c r="G132" s="76"/>
      <c r="H132" s="76"/>
      <c r="I132" s="76"/>
      <c r="J132" s="76"/>
      <c r="K132" s="76"/>
    </row>
    <row r="133" spans="1:11" x14ac:dyDescent="0.25">
      <c r="A133" s="78"/>
      <c r="B133" s="86"/>
      <c r="C133" s="86"/>
      <c r="D133" s="83"/>
      <c r="E133" s="83"/>
      <c r="F133" s="76"/>
      <c r="G133" s="76"/>
      <c r="H133" s="76"/>
      <c r="I133" s="76"/>
      <c r="J133" s="76"/>
      <c r="K133" s="76"/>
    </row>
    <row r="134" spans="1:11" x14ac:dyDescent="0.25">
      <c r="A134" s="78"/>
      <c r="B134" s="86"/>
      <c r="C134" s="86"/>
      <c r="D134" s="83"/>
      <c r="E134" s="83"/>
      <c r="F134" s="76"/>
      <c r="G134" s="76"/>
      <c r="H134" s="76"/>
      <c r="I134" s="76"/>
      <c r="J134" s="76"/>
      <c r="K134" s="76"/>
    </row>
    <row r="135" spans="1:11" x14ac:dyDescent="0.25">
      <c r="A135" s="78"/>
      <c r="B135" s="86"/>
      <c r="C135" s="86"/>
      <c r="D135" s="83"/>
      <c r="E135" s="83"/>
      <c r="F135" s="76"/>
      <c r="G135" s="76"/>
      <c r="H135" s="76"/>
      <c r="I135" s="76"/>
      <c r="J135" s="76"/>
      <c r="K135" s="76"/>
    </row>
    <row r="136" spans="1:11" x14ac:dyDescent="0.25">
      <c r="A136" s="78"/>
      <c r="B136" s="86"/>
      <c r="C136" s="86"/>
      <c r="D136" s="83"/>
      <c r="E136" s="83"/>
      <c r="F136" s="76"/>
      <c r="G136" s="76"/>
      <c r="H136" s="76"/>
      <c r="I136" s="76"/>
      <c r="J136" s="76"/>
      <c r="K136" s="76"/>
    </row>
    <row r="137" spans="1:11" x14ac:dyDescent="0.25">
      <c r="A137" s="78"/>
      <c r="B137" s="86"/>
      <c r="C137" s="86"/>
      <c r="D137" s="83"/>
      <c r="E137" s="83"/>
      <c r="F137" s="76"/>
      <c r="G137" s="76"/>
      <c r="H137" s="76"/>
      <c r="I137" s="76"/>
      <c r="J137" s="76"/>
      <c r="K137" s="76"/>
    </row>
    <row r="138" spans="1:11" x14ac:dyDescent="0.25">
      <c r="A138" s="78"/>
      <c r="B138" s="86"/>
      <c r="C138" s="86"/>
      <c r="D138" s="83"/>
      <c r="E138" s="83"/>
      <c r="F138" s="76"/>
      <c r="G138" s="76"/>
      <c r="H138" s="76"/>
      <c r="I138" s="76"/>
      <c r="J138" s="76"/>
      <c r="K138" s="76"/>
    </row>
    <row r="139" spans="1:11" x14ac:dyDescent="0.25">
      <c r="A139" s="78"/>
      <c r="B139" s="86"/>
      <c r="C139" s="86"/>
      <c r="D139" s="83"/>
      <c r="E139" s="83"/>
      <c r="F139" s="76"/>
      <c r="G139" s="76"/>
      <c r="H139" s="76"/>
      <c r="I139" s="76"/>
      <c r="J139" s="76"/>
      <c r="K139" s="76"/>
    </row>
    <row r="140" spans="1:11" x14ac:dyDescent="0.25">
      <c r="A140" s="78"/>
      <c r="B140" s="86"/>
      <c r="C140" s="86"/>
      <c r="D140" s="83"/>
      <c r="E140" s="83"/>
      <c r="F140" s="76"/>
      <c r="G140" s="76"/>
      <c r="H140" s="76"/>
      <c r="I140" s="76"/>
      <c r="J140" s="76"/>
      <c r="K140" s="76"/>
    </row>
    <row r="141" spans="1:11" x14ac:dyDescent="0.25">
      <c r="A141" s="78"/>
      <c r="B141" s="86"/>
      <c r="C141" s="86"/>
      <c r="D141" s="83"/>
      <c r="E141" s="83"/>
      <c r="F141" s="76"/>
      <c r="G141" s="76"/>
      <c r="H141" s="76"/>
      <c r="I141" s="76"/>
      <c r="J141" s="76"/>
      <c r="K141" s="76"/>
    </row>
    <row r="142" spans="1:11" x14ac:dyDescent="0.25">
      <c r="A142" s="78"/>
      <c r="B142" s="86"/>
      <c r="C142" s="86"/>
      <c r="D142" s="83"/>
      <c r="E142" s="83"/>
      <c r="F142" s="76"/>
      <c r="G142" s="76"/>
      <c r="H142" s="76"/>
      <c r="I142" s="76"/>
      <c r="J142" s="76"/>
      <c r="K142" s="76"/>
    </row>
    <row r="143" spans="1:11" x14ac:dyDescent="0.25">
      <c r="A143" s="78"/>
      <c r="B143" s="86"/>
      <c r="C143" s="86"/>
      <c r="D143" s="83"/>
      <c r="E143" s="83"/>
      <c r="F143" s="76"/>
      <c r="G143" s="76"/>
      <c r="H143" s="76"/>
      <c r="I143" s="76"/>
      <c r="J143" s="76"/>
      <c r="K143" s="76"/>
    </row>
    <row r="144" spans="1:11" x14ac:dyDescent="0.25">
      <c r="A144" s="78"/>
      <c r="B144" s="86"/>
      <c r="C144" s="86"/>
      <c r="D144" s="83"/>
      <c r="E144" s="83"/>
      <c r="F144" s="76"/>
      <c r="G144" s="76"/>
      <c r="H144" s="76"/>
      <c r="I144" s="76"/>
      <c r="J144" s="76"/>
      <c r="K144" s="76"/>
    </row>
    <row r="145" spans="1:11" x14ac:dyDescent="0.25">
      <c r="A145" s="78"/>
      <c r="B145" s="86"/>
      <c r="C145" s="86"/>
      <c r="D145" s="83"/>
      <c r="E145" s="83"/>
      <c r="F145" s="76"/>
      <c r="G145" s="76"/>
      <c r="H145" s="76"/>
      <c r="I145" s="76"/>
      <c r="J145" s="76"/>
      <c r="K145" s="76"/>
    </row>
    <row r="146" spans="1:11" x14ac:dyDescent="0.25">
      <c r="A146" s="78"/>
      <c r="B146" s="86"/>
      <c r="C146" s="86"/>
      <c r="D146" s="83"/>
      <c r="E146" s="83"/>
      <c r="F146" s="76"/>
      <c r="G146" s="76"/>
      <c r="H146" s="76"/>
      <c r="I146" s="76"/>
      <c r="J146" s="76"/>
      <c r="K146" s="76"/>
    </row>
    <row r="147" spans="1:11" x14ac:dyDescent="0.25">
      <c r="A147" s="78"/>
      <c r="B147" s="86"/>
      <c r="C147" s="86"/>
      <c r="D147" s="83"/>
      <c r="E147" s="83"/>
      <c r="F147" s="76"/>
      <c r="G147" s="76"/>
      <c r="H147" s="76"/>
      <c r="I147" s="76"/>
      <c r="J147" s="76"/>
      <c r="K147" s="76"/>
    </row>
    <row r="148" spans="1:11" x14ac:dyDescent="0.25">
      <c r="A148" s="78"/>
      <c r="B148" s="86"/>
      <c r="C148" s="86"/>
      <c r="D148" s="83"/>
      <c r="E148" s="83"/>
      <c r="F148" s="76"/>
      <c r="G148" s="76"/>
      <c r="H148" s="76"/>
      <c r="I148" s="76"/>
      <c r="J148" s="76"/>
      <c r="K148" s="76"/>
    </row>
    <row r="149" spans="1:11" x14ac:dyDescent="0.25">
      <c r="A149" s="78"/>
      <c r="B149" s="86"/>
      <c r="C149" s="86"/>
      <c r="D149" s="83"/>
      <c r="E149" s="83"/>
      <c r="F149" s="76"/>
      <c r="G149" s="76"/>
      <c r="H149" s="76"/>
      <c r="I149" s="76"/>
      <c r="J149" s="76"/>
      <c r="K149" s="76"/>
    </row>
    <row r="150" spans="1:11" x14ac:dyDescent="0.25">
      <c r="A150" s="78"/>
      <c r="B150" s="86"/>
      <c r="C150" s="86"/>
      <c r="D150" s="83"/>
      <c r="E150" s="83"/>
      <c r="F150" s="76"/>
      <c r="G150" s="76"/>
      <c r="H150" s="76"/>
      <c r="I150" s="76"/>
      <c r="J150" s="76"/>
      <c r="K150" s="76"/>
    </row>
    <row r="151" spans="1:11" x14ac:dyDescent="0.25">
      <c r="A151" s="78"/>
      <c r="B151" s="86"/>
      <c r="C151" s="86"/>
      <c r="D151" s="83"/>
      <c r="E151" s="83"/>
      <c r="F151" s="76"/>
      <c r="G151" s="76"/>
      <c r="H151" s="76"/>
      <c r="I151" s="76"/>
      <c r="J151" s="76"/>
      <c r="K151" s="76"/>
    </row>
    <row r="152" spans="1:11" x14ac:dyDescent="0.25">
      <c r="A152" s="78"/>
      <c r="B152" s="86"/>
      <c r="C152" s="86"/>
      <c r="D152" s="83"/>
      <c r="E152" s="83"/>
      <c r="F152" s="76"/>
      <c r="G152" s="76"/>
      <c r="H152" s="76"/>
      <c r="I152" s="76"/>
      <c r="J152" s="76"/>
      <c r="K152" s="76"/>
    </row>
    <row r="153" spans="1:11" x14ac:dyDescent="0.25">
      <c r="A153" s="78"/>
      <c r="B153" s="86"/>
      <c r="C153" s="86"/>
      <c r="D153" s="83"/>
      <c r="E153" s="83"/>
      <c r="F153" s="76"/>
      <c r="G153" s="76"/>
      <c r="H153" s="76"/>
      <c r="I153" s="76"/>
      <c r="J153" s="76"/>
      <c r="K153" s="76"/>
    </row>
    <row r="154" spans="1:11" x14ac:dyDescent="0.25">
      <c r="A154" s="78"/>
      <c r="B154" s="86"/>
      <c r="C154" s="86"/>
      <c r="D154" s="83"/>
      <c r="E154" s="83"/>
      <c r="F154" s="76"/>
      <c r="G154" s="76"/>
      <c r="H154" s="76"/>
      <c r="I154" s="76"/>
      <c r="J154" s="76"/>
      <c r="K154" s="76"/>
    </row>
    <row r="155" spans="1:11" x14ac:dyDescent="0.25">
      <c r="A155" s="78"/>
      <c r="B155" s="86"/>
      <c r="C155" s="86"/>
      <c r="D155" s="83"/>
      <c r="E155" s="83"/>
      <c r="F155" s="76"/>
      <c r="G155" s="76"/>
      <c r="H155" s="76"/>
      <c r="I155" s="76"/>
      <c r="J155" s="76"/>
      <c r="K155" s="76"/>
    </row>
    <row r="156" spans="1:11" x14ac:dyDescent="0.25">
      <c r="A156" s="78"/>
      <c r="B156" s="86"/>
      <c r="C156" s="86"/>
      <c r="D156" s="83"/>
      <c r="E156" s="83"/>
      <c r="F156" s="76"/>
      <c r="G156" s="76"/>
      <c r="H156" s="76"/>
      <c r="I156" s="76"/>
      <c r="J156" s="76"/>
      <c r="K156" s="76"/>
    </row>
    <row r="157" spans="1:11" x14ac:dyDescent="0.25">
      <c r="A157" s="78"/>
      <c r="B157" s="86"/>
      <c r="C157" s="86"/>
      <c r="D157" s="83"/>
      <c r="E157" s="83"/>
      <c r="F157" s="76"/>
      <c r="G157" s="76"/>
      <c r="H157" s="76"/>
      <c r="I157" s="76"/>
      <c r="J157" s="76"/>
      <c r="K157" s="76"/>
    </row>
    <row r="158" spans="1:11" x14ac:dyDescent="0.25">
      <c r="A158" s="78"/>
      <c r="B158" s="86"/>
      <c r="C158" s="86"/>
      <c r="D158" s="83"/>
      <c r="E158" s="83"/>
      <c r="F158" s="76"/>
      <c r="G158" s="76"/>
      <c r="H158" s="76"/>
      <c r="I158" s="76"/>
      <c r="J158" s="76"/>
      <c r="K158" s="76"/>
    </row>
    <row r="159" spans="1:11" x14ac:dyDescent="0.25">
      <c r="A159" s="78"/>
      <c r="B159" s="86"/>
      <c r="C159" s="86"/>
      <c r="D159" s="83"/>
      <c r="E159" s="83"/>
      <c r="F159" s="76"/>
      <c r="G159" s="76"/>
      <c r="H159" s="76"/>
      <c r="I159" s="76"/>
      <c r="J159" s="76"/>
      <c r="K159" s="76"/>
    </row>
    <row r="160" spans="1:11" x14ac:dyDescent="0.25">
      <c r="A160" s="78"/>
      <c r="B160" s="86"/>
      <c r="C160" s="86"/>
      <c r="D160" s="83"/>
      <c r="E160" s="83"/>
      <c r="F160" s="76"/>
      <c r="G160" s="76"/>
      <c r="H160" s="76"/>
      <c r="I160" s="76"/>
      <c r="J160" s="76"/>
      <c r="K160" s="76"/>
    </row>
    <row r="161" spans="1:11" x14ac:dyDescent="0.25">
      <c r="A161" s="78"/>
      <c r="B161" s="86"/>
      <c r="C161" s="86"/>
      <c r="D161" s="83"/>
      <c r="E161" s="83"/>
      <c r="F161" s="76"/>
      <c r="G161" s="76"/>
      <c r="H161" s="76"/>
      <c r="I161" s="76"/>
      <c r="J161" s="76"/>
      <c r="K161" s="76"/>
    </row>
    <row r="162" spans="1:11" x14ac:dyDescent="0.25">
      <c r="A162" s="78"/>
      <c r="B162" s="86"/>
      <c r="C162" s="86"/>
      <c r="D162" s="83"/>
      <c r="E162" s="83"/>
      <c r="F162" s="76"/>
      <c r="G162" s="76"/>
      <c r="H162" s="76"/>
      <c r="I162" s="76"/>
      <c r="J162" s="76"/>
      <c r="K162" s="76"/>
    </row>
    <row r="163" spans="1:11" x14ac:dyDescent="0.25">
      <c r="A163" s="78"/>
      <c r="B163" s="86"/>
      <c r="C163" s="86"/>
      <c r="D163" s="83"/>
      <c r="E163" s="83"/>
      <c r="F163" s="76"/>
      <c r="G163" s="76"/>
      <c r="H163" s="76"/>
      <c r="I163" s="76"/>
      <c r="J163" s="76"/>
      <c r="K163" s="76"/>
    </row>
    <row r="164" spans="1:11" x14ac:dyDescent="0.25">
      <c r="A164" s="78"/>
      <c r="B164" s="86"/>
      <c r="C164" s="86"/>
      <c r="D164" s="83"/>
      <c r="E164" s="83"/>
      <c r="F164" s="76"/>
      <c r="G164" s="76"/>
      <c r="H164" s="76"/>
      <c r="I164" s="76"/>
      <c r="J164" s="76"/>
      <c r="K164" s="76"/>
    </row>
    <row r="165" spans="1:11" x14ac:dyDescent="0.25">
      <c r="A165" s="78"/>
      <c r="B165" s="86"/>
      <c r="C165" s="86"/>
      <c r="D165" s="83"/>
      <c r="E165" s="83"/>
      <c r="F165" s="76"/>
      <c r="G165" s="76"/>
      <c r="H165" s="76"/>
      <c r="I165" s="76"/>
      <c r="J165" s="76"/>
      <c r="K165" s="76"/>
    </row>
    <row r="166" spans="1:11" x14ac:dyDescent="0.25">
      <c r="A166" s="78"/>
      <c r="B166" s="86"/>
      <c r="C166" s="86"/>
      <c r="D166" s="83"/>
      <c r="E166" s="83"/>
      <c r="F166" s="76"/>
      <c r="G166" s="76"/>
      <c r="H166" s="76"/>
      <c r="I166" s="76"/>
      <c r="J166" s="76"/>
      <c r="K166" s="76"/>
    </row>
    <row r="167" spans="1:11" x14ac:dyDescent="0.25">
      <c r="A167" s="78"/>
      <c r="B167" s="86"/>
      <c r="C167" s="86"/>
      <c r="D167" s="83"/>
      <c r="E167" s="83"/>
      <c r="F167" s="76"/>
      <c r="G167" s="76"/>
      <c r="H167" s="76"/>
      <c r="I167" s="76"/>
      <c r="J167" s="76"/>
      <c r="K167" s="76"/>
    </row>
    <row r="168" spans="1:11" x14ac:dyDescent="0.25">
      <c r="A168" s="78"/>
      <c r="B168" s="78"/>
      <c r="C168" s="78"/>
      <c r="D168" s="80"/>
      <c r="E168" s="80"/>
      <c r="F168" s="76"/>
      <c r="G168" s="76"/>
      <c r="H168" s="76"/>
      <c r="I168" s="76"/>
      <c r="J168" s="76"/>
      <c r="K168" s="76"/>
    </row>
    <row r="169" spans="1:11" x14ac:dyDescent="0.25">
      <c r="A169" s="78"/>
      <c r="B169" s="78"/>
      <c r="C169" s="78"/>
      <c r="D169" s="80"/>
      <c r="E169" s="80"/>
      <c r="F169" s="76"/>
      <c r="G169" s="76"/>
      <c r="H169" s="76"/>
      <c r="I169" s="76"/>
      <c r="J169" s="76"/>
      <c r="K169" s="76"/>
    </row>
    <row r="170" spans="1:11" x14ac:dyDescent="0.25">
      <c r="A170" s="78"/>
      <c r="B170" s="78"/>
      <c r="C170" s="78"/>
      <c r="D170" s="80"/>
      <c r="E170" s="80"/>
      <c r="F170" s="76"/>
      <c r="G170" s="76"/>
      <c r="H170" s="76"/>
      <c r="I170" s="76"/>
      <c r="J170" s="76"/>
      <c r="K170" s="76"/>
    </row>
    <row r="171" spans="1:11" x14ac:dyDescent="0.25">
      <c r="A171" s="78"/>
      <c r="B171" s="78"/>
      <c r="C171" s="78"/>
      <c r="D171" s="80"/>
      <c r="E171" s="80"/>
      <c r="F171" s="76"/>
      <c r="G171" s="76"/>
      <c r="H171" s="76"/>
      <c r="I171" s="76"/>
      <c r="J171" s="76"/>
      <c r="K171" s="76"/>
    </row>
    <row r="172" spans="1:11" x14ac:dyDescent="0.25">
      <c r="A172" s="78"/>
      <c r="B172" s="78"/>
      <c r="C172" s="78"/>
      <c r="D172" s="80"/>
      <c r="E172" s="80"/>
      <c r="F172" s="76"/>
      <c r="G172" s="76"/>
      <c r="H172" s="76"/>
      <c r="I172" s="76"/>
      <c r="J172" s="76"/>
      <c r="K172" s="76"/>
    </row>
    <row r="173" spans="1:11" x14ac:dyDescent="0.25">
      <c r="A173" s="78"/>
      <c r="B173" s="78"/>
      <c r="C173" s="78"/>
      <c r="D173" s="80"/>
      <c r="E173" s="80"/>
      <c r="F173" s="76"/>
      <c r="G173" s="76"/>
      <c r="H173" s="76"/>
      <c r="I173" s="76"/>
      <c r="J173" s="76"/>
      <c r="K173" s="76"/>
    </row>
    <row r="174" spans="1:11" x14ac:dyDescent="0.25">
      <c r="A174" s="78"/>
      <c r="B174" s="78"/>
      <c r="C174" s="78"/>
      <c r="D174" s="80"/>
      <c r="E174" s="80"/>
      <c r="F174" s="76"/>
      <c r="G174" s="76"/>
      <c r="H174" s="76"/>
      <c r="I174" s="76"/>
      <c r="J174" s="76"/>
      <c r="K174" s="76"/>
    </row>
    <row r="175" spans="1:11" x14ac:dyDescent="0.25">
      <c r="A175" s="78"/>
      <c r="B175" s="78"/>
      <c r="C175" s="78"/>
      <c r="D175" s="80"/>
      <c r="E175" s="80"/>
      <c r="F175" s="76"/>
      <c r="G175" s="76"/>
      <c r="H175" s="76"/>
      <c r="I175" s="76"/>
      <c r="J175" s="76"/>
      <c r="K175" s="76"/>
    </row>
    <row r="176" spans="1:11" x14ac:dyDescent="0.25">
      <c r="A176" s="78"/>
      <c r="B176" s="78"/>
      <c r="C176" s="78"/>
      <c r="D176" s="80"/>
      <c r="E176" s="80"/>
      <c r="F176" s="76"/>
      <c r="G176" s="76"/>
      <c r="H176" s="76"/>
      <c r="I176" s="76"/>
      <c r="J176" s="76"/>
      <c r="K176" s="76"/>
    </row>
    <row r="177" spans="1:11" x14ac:dyDescent="0.25">
      <c r="A177" s="78"/>
      <c r="B177" s="78"/>
      <c r="C177" s="78"/>
      <c r="D177" s="80"/>
      <c r="E177" s="80"/>
      <c r="F177" s="76"/>
      <c r="G177" s="76"/>
      <c r="H177" s="76"/>
      <c r="I177" s="76"/>
      <c r="J177" s="76"/>
      <c r="K177" s="76"/>
    </row>
    <row r="178" spans="1:11" x14ac:dyDescent="0.25">
      <c r="A178" s="78"/>
      <c r="B178" s="78"/>
      <c r="C178" s="78"/>
      <c r="D178" s="80"/>
      <c r="E178" s="80"/>
      <c r="F178" s="76"/>
      <c r="G178" s="76"/>
      <c r="H178" s="76"/>
      <c r="I178" s="76"/>
      <c r="J178" s="76"/>
      <c r="K178" s="76"/>
    </row>
    <row r="179" spans="1:11" x14ac:dyDescent="0.25">
      <c r="A179" s="78"/>
      <c r="B179" s="78"/>
      <c r="C179" s="78"/>
      <c r="D179" s="80"/>
      <c r="E179" s="80"/>
      <c r="F179" s="76"/>
      <c r="G179" s="76"/>
      <c r="H179" s="76"/>
      <c r="I179" s="76"/>
      <c r="J179" s="76"/>
      <c r="K179" s="76"/>
    </row>
    <row r="180" spans="1:11" x14ac:dyDescent="0.25">
      <c r="A180" s="78"/>
      <c r="B180" s="78"/>
      <c r="C180" s="78"/>
      <c r="D180" s="80"/>
      <c r="E180" s="80"/>
      <c r="F180" s="76"/>
      <c r="G180" s="76"/>
      <c r="H180" s="76"/>
      <c r="I180" s="76"/>
      <c r="J180" s="76"/>
      <c r="K180" s="76"/>
    </row>
    <row r="181" spans="1:11" x14ac:dyDescent="0.25">
      <c r="A181" s="78"/>
      <c r="B181" s="78"/>
      <c r="C181" s="78"/>
      <c r="D181" s="80"/>
      <c r="E181" s="80"/>
      <c r="F181" s="76"/>
      <c r="G181" s="76"/>
      <c r="H181" s="76"/>
      <c r="I181" s="76"/>
      <c r="J181" s="76"/>
      <c r="K181" s="76"/>
    </row>
    <row r="182" spans="1:11" x14ac:dyDescent="0.25">
      <c r="A182" s="78"/>
      <c r="B182" s="78"/>
      <c r="C182" s="78"/>
      <c r="D182" s="80"/>
      <c r="E182" s="80"/>
      <c r="F182" s="76"/>
      <c r="G182" s="76"/>
      <c r="H182" s="76"/>
      <c r="I182" s="76"/>
      <c r="J182" s="76"/>
      <c r="K182" s="76"/>
    </row>
    <row r="183" spans="1:11" x14ac:dyDescent="0.25">
      <c r="A183" s="78"/>
      <c r="B183" s="78"/>
      <c r="C183" s="78"/>
      <c r="D183" s="80"/>
      <c r="E183" s="80"/>
      <c r="F183" s="76"/>
      <c r="G183" s="76"/>
      <c r="H183" s="76"/>
      <c r="I183" s="76"/>
      <c r="J183" s="76"/>
      <c r="K183" s="76"/>
    </row>
    <row r="184" spans="1:11" x14ac:dyDescent="0.25">
      <c r="A184" s="78"/>
      <c r="B184" s="78"/>
      <c r="C184" s="78"/>
      <c r="D184" s="80"/>
      <c r="E184" s="80"/>
      <c r="F184" s="76"/>
      <c r="G184" s="76"/>
      <c r="H184" s="76"/>
      <c r="I184" s="76"/>
      <c r="J184" s="76"/>
      <c r="K184" s="76"/>
    </row>
    <row r="185" spans="1:11" x14ac:dyDescent="0.25">
      <c r="A185" s="78"/>
      <c r="B185" s="78"/>
      <c r="C185" s="78"/>
      <c r="D185" s="80"/>
      <c r="E185" s="80"/>
      <c r="F185" s="76"/>
      <c r="G185" s="76"/>
      <c r="H185" s="76"/>
      <c r="I185" s="76"/>
      <c r="J185" s="76"/>
      <c r="K185" s="76"/>
    </row>
    <row r="186" spans="1:11" x14ac:dyDescent="0.25">
      <c r="A186" s="78"/>
      <c r="B186" s="78"/>
      <c r="C186" s="78"/>
      <c r="D186" s="80"/>
      <c r="E186" s="80"/>
      <c r="F186" s="76"/>
      <c r="G186" s="76"/>
      <c r="H186" s="76"/>
      <c r="I186" s="76"/>
      <c r="J186" s="76"/>
      <c r="K186" s="76"/>
    </row>
    <row r="187" spans="1:11" x14ac:dyDescent="0.25">
      <c r="A187" s="78"/>
      <c r="B187" s="78"/>
      <c r="C187" s="78"/>
      <c r="D187" s="80"/>
      <c r="E187" s="80"/>
      <c r="F187" s="76"/>
      <c r="G187" s="76"/>
      <c r="H187" s="76"/>
      <c r="I187" s="76"/>
      <c r="J187" s="76"/>
      <c r="K187" s="76"/>
    </row>
    <row r="188" spans="1:11" x14ac:dyDescent="0.25">
      <c r="A188" s="78"/>
      <c r="B188" s="78"/>
      <c r="C188" s="78"/>
      <c r="D188" s="80"/>
      <c r="E188" s="80"/>
      <c r="F188" s="76"/>
      <c r="G188" s="76"/>
      <c r="H188" s="76"/>
      <c r="I188" s="76"/>
      <c r="J188" s="76"/>
      <c r="K188" s="76"/>
    </row>
    <row r="189" spans="1:11" x14ac:dyDescent="0.25">
      <c r="A189" s="78"/>
      <c r="B189" s="78"/>
      <c r="C189" s="78"/>
      <c r="D189" s="80"/>
      <c r="E189" s="80"/>
      <c r="F189" s="76"/>
      <c r="G189" s="76"/>
      <c r="H189" s="76"/>
      <c r="I189" s="76"/>
      <c r="J189" s="76"/>
      <c r="K189" s="76"/>
    </row>
    <row r="190" spans="1:11" x14ac:dyDescent="0.25">
      <c r="A190" s="78"/>
      <c r="B190" s="78"/>
      <c r="C190" s="78"/>
      <c r="D190" s="80"/>
      <c r="E190" s="80"/>
      <c r="F190" s="76"/>
      <c r="G190" s="76"/>
      <c r="H190" s="76"/>
      <c r="I190" s="76"/>
      <c r="J190" s="76"/>
      <c r="K190" s="76"/>
    </row>
    <row r="191" spans="1:11" x14ac:dyDescent="0.25">
      <c r="A191" s="78"/>
      <c r="B191" s="78"/>
      <c r="C191" s="78"/>
      <c r="D191" s="80"/>
      <c r="E191" s="80"/>
      <c r="F191" s="76"/>
      <c r="G191" s="76"/>
      <c r="H191" s="76"/>
      <c r="I191" s="76"/>
      <c r="J191" s="76"/>
      <c r="K191" s="76"/>
    </row>
    <row r="192" spans="1:11" x14ac:dyDescent="0.25">
      <c r="A192" s="75"/>
      <c r="B192" s="75"/>
      <c r="C192" s="75"/>
      <c r="D192" s="76"/>
      <c r="E192" s="76"/>
      <c r="F192" s="76"/>
      <c r="G192" s="76"/>
      <c r="H192" s="76"/>
      <c r="I192" s="76"/>
      <c r="J192" s="76"/>
      <c r="K192" s="76"/>
    </row>
    <row r="193" spans="1:11" x14ac:dyDescent="0.25">
      <c r="A193" s="75"/>
      <c r="B193" s="75"/>
      <c r="C193" s="75"/>
      <c r="D193" s="76"/>
      <c r="E193" s="76"/>
      <c r="F193" s="76"/>
      <c r="G193" s="76"/>
      <c r="H193" s="76"/>
      <c r="I193" s="76"/>
      <c r="J193" s="76"/>
      <c r="K193" s="76"/>
    </row>
    <row r="194" spans="1:11" x14ac:dyDescent="0.25">
      <c r="A194" s="75"/>
      <c r="B194" s="75"/>
      <c r="C194" s="75"/>
      <c r="D194" s="76"/>
      <c r="E194" s="76"/>
      <c r="F194" s="76"/>
      <c r="G194" s="76"/>
      <c r="H194" s="76"/>
      <c r="I194" s="76"/>
      <c r="J194" s="76"/>
      <c r="K194" s="76"/>
    </row>
    <row r="195" spans="1:11" x14ac:dyDescent="0.25">
      <c r="A195" s="75"/>
      <c r="B195" s="75"/>
      <c r="C195" s="75"/>
      <c r="D195" s="76"/>
      <c r="E195" s="76"/>
      <c r="F195" s="76"/>
      <c r="G195" s="76"/>
      <c r="H195" s="76"/>
      <c r="I195" s="76"/>
      <c r="J195" s="76"/>
      <c r="K195" s="76"/>
    </row>
    <row r="196" spans="1:11" x14ac:dyDescent="0.25">
      <c r="A196" s="75"/>
      <c r="B196" s="75"/>
      <c r="C196" s="75"/>
      <c r="D196" s="76"/>
      <c r="E196" s="76"/>
      <c r="F196" s="76"/>
      <c r="G196" s="76"/>
      <c r="H196" s="76"/>
      <c r="I196" s="76"/>
      <c r="J196" s="76"/>
      <c r="K196" s="76"/>
    </row>
    <row r="197" spans="1:11" x14ac:dyDescent="0.25">
      <c r="A197" s="75"/>
      <c r="B197" s="75"/>
      <c r="C197" s="75"/>
      <c r="D197" s="76"/>
      <c r="E197" s="76"/>
      <c r="F197" s="76"/>
      <c r="G197" s="76"/>
      <c r="H197" s="76"/>
      <c r="I197" s="76"/>
      <c r="J197" s="76"/>
      <c r="K197" s="76"/>
    </row>
    <row r="198" spans="1:11" x14ac:dyDescent="0.25">
      <c r="A198" s="75"/>
      <c r="B198" s="75"/>
      <c r="C198" s="75"/>
      <c r="D198" s="76"/>
      <c r="E198" s="76"/>
      <c r="F198" s="76"/>
      <c r="G198" s="76"/>
      <c r="H198" s="76"/>
      <c r="I198" s="76"/>
      <c r="J198" s="76"/>
      <c r="K198" s="76"/>
    </row>
    <row r="199" spans="1:11" x14ac:dyDescent="0.25">
      <c r="A199" s="75"/>
      <c r="B199" s="75"/>
      <c r="C199" s="75"/>
      <c r="D199" s="76"/>
      <c r="E199" s="76"/>
      <c r="F199" s="76"/>
      <c r="G199" s="76"/>
      <c r="H199" s="76"/>
      <c r="I199" s="76"/>
      <c r="J199" s="76"/>
      <c r="K199" s="76"/>
    </row>
    <row r="200" spans="1:11" x14ac:dyDescent="0.25">
      <c r="A200" s="75"/>
      <c r="B200" s="75"/>
      <c r="C200" s="75"/>
      <c r="D200" s="76"/>
      <c r="E200" s="76"/>
      <c r="F200" s="76"/>
      <c r="G200" s="76"/>
      <c r="H200" s="76"/>
      <c r="I200" s="76"/>
      <c r="J200" s="76"/>
      <c r="K200" s="76"/>
    </row>
    <row r="201" spans="1:11" x14ac:dyDescent="0.25">
      <c r="A201" s="75"/>
      <c r="B201" s="75"/>
      <c r="C201" s="75"/>
      <c r="D201" s="76"/>
      <c r="E201" s="76"/>
      <c r="F201" s="76"/>
      <c r="G201" s="76"/>
      <c r="H201" s="76"/>
      <c r="I201" s="76"/>
      <c r="J201" s="76"/>
      <c r="K201" s="76"/>
    </row>
    <row r="202" spans="1:11" x14ac:dyDescent="0.25">
      <c r="A202" s="75"/>
      <c r="B202" s="75"/>
      <c r="C202" s="75"/>
      <c r="D202" s="76"/>
      <c r="E202" s="76"/>
      <c r="F202" s="76"/>
      <c r="G202" s="76"/>
      <c r="H202" s="76"/>
      <c r="I202" s="76"/>
      <c r="J202" s="76"/>
      <c r="K202" s="76"/>
    </row>
    <row r="203" spans="1:11" x14ac:dyDescent="0.25">
      <c r="A203" s="75"/>
      <c r="B203" s="75"/>
      <c r="C203" s="75"/>
      <c r="D203" s="76"/>
      <c r="E203" s="76"/>
      <c r="F203" s="76"/>
      <c r="G203" s="76"/>
      <c r="H203" s="76"/>
      <c r="I203" s="76"/>
      <c r="J203" s="76"/>
      <c r="K203" s="76"/>
    </row>
    <row r="204" spans="1:11" x14ac:dyDescent="0.25">
      <c r="A204" s="75"/>
      <c r="B204" s="75"/>
      <c r="C204" s="75"/>
      <c r="D204" s="76"/>
      <c r="E204" s="76"/>
      <c r="F204" s="76"/>
      <c r="G204" s="76"/>
      <c r="H204" s="76"/>
      <c r="I204" s="76"/>
      <c r="J204" s="76"/>
      <c r="K204" s="76"/>
    </row>
    <row r="205" spans="1:11" x14ac:dyDescent="0.25">
      <c r="A205" s="75"/>
      <c r="B205" s="75"/>
      <c r="C205" s="75"/>
      <c r="D205" s="76"/>
      <c r="E205" s="76"/>
      <c r="F205" s="76"/>
      <c r="G205" s="76"/>
      <c r="H205" s="76"/>
      <c r="I205" s="76"/>
      <c r="J205" s="76"/>
      <c r="K205" s="76"/>
    </row>
    <row r="206" spans="1:11" x14ac:dyDescent="0.25">
      <c r="A206" s="75"/>
      <c r="B206" s="75"/>
      <c r="C206" s="75"/>
      <c r="D206" s="76"/>
      <c r="E206" s="76"/>
      <c r="F206" s="76"/>
      <c r="G206" s="76"/>
      <c r="H206" s="76"/>
      <c r="I206" s="76"/>
      <c r="J206" s="76"/>
      <c r="K206" s="76"/>
    </row>
    <row r="207" spans="1:11" x14ac:dyDescent="0.25">
      <c r="A207" s="75"/>
      <c r="B207" s="75"/>
      <c r="C207" s="75"/>
      <c r="D207" s="76"/>
      <c r="E207" s="76"/>
      <c r="F207" s="76"/>
      <c r="G207" s="76"/>
      <c r="H207" s="76"/>
      <c r="I207" s="76"/>
      <c r="J207" s="76"/>
      <c r="K207" s="76"/>
    </row>
    <row r="208" spans="1:11" x14ac:dyDescent="0.25">
      <c r="A208" s="75"/>
      <c r="B208" s="75"/>
      <c r="C208" s="75"/>
      <c r="D208" s="76"/>
      <c r="E208" s="76"/>
      <c r="F208" s="76"/>
      <c r="G208" s="76"/>
      <c r="H208" s="76"/>
      <c r="I208" s="76"/>
      <c r="J208" s="76"/>
      <c r="K208" s="76"/>
    </row>
    <row r="209" spans="1:11" x14ac:dyDescent="0.25">
      <c r="A209" s="75"/>
      <c r="B209" s="75"/>
      <c r="C209" s="75"/>
      <c r="D209" s="76"/>
      <c r="E209" s="76"/>
      <c r="F209" s="76"/>
      <c r="G209" s="76"/>
      <c r="H209" s="76"/>
      <c r="I209" s="76"/>
      <c r="J209" s="76"/>
      <c r="K209" s="76"/>
    </row>
    <row r="210" spans="1:11" x14ac:dyDescent="0.25">
      <c r="A210" s="75"/>
      <c r="B210" s="75"/>
      <c r="C210" s="75"/>
      <c r="D210" s="76"/>
      <c r="E210" s="76"/>
      <c r="F210" s="76"/>
      <c r="G210" s="76"/>
      <c r="H210" s="76"/>
      <c r="I210" s="76"/>
      <c r="J210" s="76"/>
      <c r="K210" s="76"/>
    </row>
    <row r="211" spans="1:11" x14ac:dyDescent="0.25">
      <c r="A211" s="75"/>
      <c r="B211" s="75"/>
      <c r="C211" s="75"/>
      <c r="D211" s="76"/>
      <c r="E211" s="76"/>
      <c r="F211" s="76"/>
      <c r="G211" s="76"/>
      <c r="H211" s="76"/>
      <c r="I211" s="76"/>
      <c r="J211" s="76"/>
      <c r="K211" s="76"/>
    </row>
  </sheetData>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39937" r:id="rId4">
          <objectPr defaultSize="0" autoPict="0" r:id="rId5">
            <anchor moveWithCells="1">
              <from>
                <xdr:col>1</xdr:col>
                <xdr:colOff>0</xdr:colOff>
                <xdr:row>47</xdr:row>
                <xdr:rowOff>0</xdr:rowOff>
              </from>
              <to>
                <xdr:col>14</xdr:col>
                <xdr:colOff>285750</xdr:colOff>
                <xdr:row>73</xdr:row>
                <xdr:rowOff>133350</xdr:rowOff>
              </to>
            </anchor>
          </objectPr>
        </oleObject>
      </mc:Choice>
      <mc:Fallback>
        <oleObject progId="Word.Document.12" shapeId="39937" r:id="rId4"/>
      </mc:Fallback>
    </mc:AlternateContent>
  </oleObjects>
</worksheet>
</file>

<file path=xl/worksheets/sheet1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45"/>
  <sheetViews>
    <sheetView topLeftCell="A31" workbookViewId="0">
      <selection activeCell="J41" sqref="J41"/>
    </sheetView>
  </sheetViews>
  <sheetFormatPr defaultColWidth="9.140625" defaultRowHeight="15" x14ac:dyDescent="0.25"/>
  <cols>
    <col min="1" max="2" width="9.140625" style="59"/>
    <col min="3" max="3" width="10" style="59" customWidth="1"/>
    <col min="4" max="4" width="10.85546875" style="59" customWidth="1"/>
    <col min="5" max="16384" width="9.140625" style="59"/>
  </cols>
  <sheetData>
    <row r="1" spans="1:10" ht="21" x14ac:dyDescent="0.35">
      <c r="A1" s="63" t="s">
        <v>210</v>
      </c>
      <c r="B1" s="61"/>
      <c r="C1" s="61"/>
    </row>
    <row r="2" spans="1:10" x14ac:dyDescent="0.25">
      <c r="A2" s="61"/>
      <c r="B2" s="65">
        <v>10.1</v>
      </c>
      <c r="C2" s="61" t="s">
        <v>24</v>
      </c>
      <c r="D2" s="297" t="s">
        <v>98</v>
      </c>
    </row>
    <row r="3" spans="1:10" x14ac:dyDescent="0.25">
      <c r="A3" s="61"/>
      <c r="B3" s="65" t="s">
        <v>25</v>
      </c>
      <c r="C3" s="61" t="s">
        <v>26</v>
      </c>
      <c r="D3" s="297" t="s">
        <v>247</v>
      </c>
      <c r="E3" s="59" t="s">
        <v>71</v>
      </c>
    </row>
    <row r="4" spans="1:10" x14ac:dyDescent="0.25">
      <c r="A4" s="61"/>
      <c r="B4" s="25" t="s">
        <v>27</v>
      </c>
      <c r="C4" s="61"/>
      <c r="D4" s="26" t="s">
        <v>28</v>
      </c>
      <c r="E4" s="66"/>
      <c r="F4" s="66"/>
      <c r="G4" s="66"/>
      <c r="H4" s="66"/>
      <c r="I4" s="66"/>
      <c r="J4" s="66"/>
    </row>
    <row r="5" spans="1:10" x14ac:dyDescent="0.25">
      <c r="A5" s="61"/>
      <c r="B5" s="28"/>
      <c r="C5" s="61"/>
    </row>
    <row r="6" spans="1:10" x14ac:dyDescent="0.25">
      <c r="A6" s="61"/>
      <c r="B6" s="61"/>
      <c r="C6" s="61"/>
      <c r="F6" s="26" t="s">
        <v>29</v>
      </c>
      <c r="G6" s="26"/>
      <c r="H6" s="26" t="s">
        <v>174</v>
      </c>
      <c r="I6" s="26"/>
      <c r="J6" s="26"/>
    </row>
    <row r="7" spans="1:10" ht="26.25" x14ac:dyDescent="0.25">
      <c r="A7" s="60" t="s">
        <v>31</v>
      </c>
      <c r="B7" s="60" t="s">
        <v>32</v>
      </c>
      <c r="C7" s="60" t="s">
        <v>33</v>
      </c>
    </row>
    <row r="8" spans="1:10" x14ac:dyDescent="0.25">
      <c r="A8" s="61"/>
      <c r="B8" s="62" t="s">
        <v>34</v>
      </c>
      <c r="C8" s="62" t="s">
        <v>3</v>
      </c>
    </row>
    <row r="9" spans="1:10" x14ac:dyDescent="0.25">
      <c r="A9" s="183"/>
      <c r="B9" s="65"/>
      <c r="C9" s="172"/>
      <c r="E9" s="61" t="s">
        <v>35</v>
      </c>
      <c r="F9" s="61"/>
    </row>
    <row r="10" spans="1:10" x14ac:dyDescent="0.25">
      <c r="A10" s="183"/>
      <c r="B10" s="65"/>
      <c r="C10" s="172"/>
      <c r="E10" s="61" t="s">
        <v>36</v>
      </c>
      <c r="F10" s="61"/>
    </row>
    <row r="11" spans="1:10" x14ac:dyDescent="0.25">
      <c r="A11" s="183"/>
      <c r="B11" s="65"/>
      <c r="C11" s="172"/>
      <c r="E11" s="61" t="s">
        <v>37</v>
      </c>
      <c r="F11" s="61"/>
    </row>
    <row r="12" spans="1:10" x14ac:dyDescent="0.25">
      <c r="A12" s="183"/>
      <c r="B12" s="65"/>
      <c r="C12" s="172"/>
      <c r="E12" s="61"/>
      <c r="F12" s="61"/>
    </row>
    <row r="13" spans="1:10" x14ac:dyDescent="0.25">
      <c r="A13" s="183"/>
      <c r="B13" s="65"/>
      <c r="C13" s="172"/>
      <c r="E13" s="61" t="s">
        <v>38</v>
      </c>
      <c r="F13" s="61"/>
    </row>
    <row r="14" spans="1:10" x14ac:dyDescent="0.25">
      <c r="A14" s="183"/>
      <c r="B14" s="65"/>
      <c r="C14" s="172"/>
      <c r="E14" s="61" t="s">
        <v>39</v>
      </c>
      <c r="F14" s="61"/>
    </row>
    <row r="15" spans="1:10" x14ac:dyDescent="0.25">
      <c r="A15" s="183"/>
      <c r="B15" s="65"/>
      <c r="C15" s="172"/>
      <c r="E15" s="61" t="s">
        <v>40</v>
      </c>
      <c r="F15" s="61"/>
    </row>
    <row r="16" spans="1:10" x14ac:dyDescent="0.25">
      <c r="A16" s="183"/>
      <c r="B16" s="65"/>
      <c r="C16" s="172"/>
      <c r="E16" s="61" t="s">
        <v>41</v>
      </c>
      <c r="F16" s="61"/>
    </row>
    <row r="17" spans="1:6" x14ac:dyDescent="0.25">
      <c r="A17" s="183"/>
      <c r="B17" s="65"/>
      <c r="C17" s="172"/>
      <c r="E17" s="61" t="s">
        <v>42</v>
      </c>
      <c r="F17" s="61"/>
    </row>
    <row r="18" spans="1:6" x14ac:dyDescent="0.25">
      <c r="A18" s="183"/>
      <c r="B18" s="65"/>
      <c r="C18" s="172"/>
      <c r="E18" s="61" t="s">
        <v>43</v>
      </c>
      <c r="F18" s="61"/>
    </row>
    <row r="19" spans="1:6" x14ac:dyDescent="0.25">
      <c r="A19" s="183"/>
      <c r="B19" s="65"/>
      <c r="C19" s="172"/>
      <c r="E19" s="61" t="s">
        <v>44</v>
      </c>
      <c r="F19" s="61"/>
    </row>
    <row r="20" spans="1:6" x14ac:dyDescent="0.25">
      <c r="A20" s="183"/>
      <c r="B20" s="65"/>
      <c r="C20" s="172"/>
      <c r="E20" s="61" t="s">
        <v>45</v>
      </c>
    </row>
    <row r="21" spans="1:6" x14ac:dyDescent="0.25">
      <c r="A21" s="183"/>
      <c r="B21" s="65"/>
      <c r="C21" s="172"/>
      <c r="E21" s="61" t="s">
        <v>46</v>
      </c>
    </row>
    <row r="22" spans="1:6" x14ac:dyDescent="0.25">
      <c r="A22" s="65"/>
      <c r="B22" s="65"/>
      <c r="C22" s="77"/>
      <c r="E22" s="61" t="s">
        <v>135</v>
      </c>
    </row>
    <row r="23" spans="1:6" x14ac:dyDescent="0.25">
      <c r="A23" s="65"/>
      <c r="B23" s="65"/>
      <c r="C23" s="77"/>
      <c r="E23" s="61"/>
    </row>
    <row r="24" spans="1:6" x14ac:dyDescent="0.25">
      <c r="A24" s="65"/>
      <c r="B24" s="65"/>
      <c r="C24" s="77"/>
    </row>
    <row r="25" spans="1:6" x14ac:dyDescent="0.25">
      <c r="A25" s="65"/>
      <c r="B25" s="65"/>
      <c r="C25" s="77"/>
    </row>
    <row r="26" spans="1:6" x14ac:dyDescent="0.25">
      <c r="A26" s="65"/>
      <c r="B26" s="73"/>
      <c r="C26" s="77"/>
    </row>
    <row r="27" spans="1:6" ht="15.75" x14ac:dyDescent="0.25">
      <c r="A27" s="65"/>
      <c r="B27" s="73"/>
      <c r="C27" s="77"/>
      <c r="E27" s="35" t="s">
        <v>71</v>
      </c>
    </row>
    <row r="28" spans="1:6" ht="15.75" x14ac:dyDescent="0.25">
      <c r="A28" s="65"/>
      <c r="B28" s="73" t="s">
        <v>71</v>
      </c>
      <c r="C28" s="77"/>
      <c r="E28" s="35"/>
    </row>
    <row r="29" spans="1:6" ht="15.75" x14ac:dyDescent="0.25">
      <c r="A29" s="65"/>
      <c r="B29" s="65"/>
      <c r="C29" s="32"/>
      <c r="E29" s="35"/>
    </row>
    <row r="30" spans="1:6" ht="15.75" x14ac:dyDescent="0.25">
      <c r="A30" s="65"/>
      <c r="B30" s="65"/>
      <c r="C30" s="32"/>
      <c r="E30" s="35"/>
    </row>
    <row r="31" spans="1:6" ht="15.75" x14ac:dyDescent="0.25">
      <c r="A31" s="65"/>
      <c r="B31" s="65"/>
      <c r="C31" s="32"/>
      <c r="E31" s="35"/>
    </row>
    <row r="32" spans="1:6" x14ac:dyDescent="0.25">
      <c r="A32" s="65"/>
      <c r="B32" s="65"/>
      <c r="C32" s="72"/>
    </row>
    <row r="33" spans="1:5" x14ac:dyDescent="0.25">
      <c r="A33" s="65"/>
      <c r="B33" s="65"/>
      <c r="C33" s="72"/>
    </row>
    <row r="34" spans="1:5" x14ac:dyDescent="0.25">
      <c r="A34" s="65"/>
      <c r="B34" s="65"/>
      <c r="C34" s="72"/>
    </row>
    <row r="35" spans="1:5" x14ac:dyDescent="0.25">
      <c r="A35" s="65"/>
      <c r="B35" s="65"/>
      <c r="C35" s="72"/>
      <c r="E35" s="61" t="s">
        <v>261</v>
      </c>
    </row>
    <row r="36" spans="1:5" x14ac:dyDescent="0.25">
      <c r="A36" s="65"/>
      <c r="B36" s="65"/>
      <c r="C36" s="72"/>
    </row>
    <row r="37" spans="1:5" x14ac:dyDescent="0.25">
      <c r="A37" s="65"/>
      <c r="B37" s="65"/>
      <c r="C37" s="73"/>
    </row>
    <row r="38" spans="1:5" x14ac:dyDescent="0.25">
      <c r="A38" s="65"/>
      <c r="B38" s="65"/>
      <c r="C38" s="65"/>
    </row>
    <row r="39" spans="1:5" x14ac:dyDescent="0.25">
      <c r="A39" s="61"/>
      <c r="B39" s="64"/>
      <c r="C39" s="64">
        <f>SUM(C9:C38)</f>
        <v>0</v>
      </c>
      <c r="D39" s="61" t="s">
        <v>48</v>
      </c>
    </row>
    <row r="40" spans="1:5" x14ac:dyDescent="0.25">
      <c r="A40" s="64">
        <f>SUM(A9:A39)</f>
        <v>0</v>
      </c>
      <c r="B40" s="61" t="s">
        <v>49</v>
      </c>
      <c r="C40" s="61"/>
    </row>
    <row r="41" spans="1:5" x14ac:dyDescent="0.25">
      <c r="A41" s="61"/>
      <c r="B41" s="180" t="e">
        <f>C39/A40</f>
        <v>#DIV/0!</v>
      </c>
      <c r="C41" s="61" t="s">
        <v>50</v>
      </c>
    </row>
    <row r="42" spans="1:5" x14ac:dyDescent="0.25">
      <c r="A42" s="61"/>
      <c r="B42" s="61"/>
      <c r="C42" s="61"/>
      <c r="D42" s="65"/>
      <c r="E42" s="61" t="s">
        <v>51</v>
      </c>
    </row>
    <row r="43" spans="1:5" x14ac:dyDescent="0.25">
      <c r="A43" s="61"/>
      <c r="B43" s="61"/>
      <c r="C43" s="61"/>
      <c r="D43" s="67">
        <v>0.75</v>
      </c>
      <c r="E43" s="61" t="s">
        <v>52</v>
      </c>
    </row>
    <row r="44" spans="1:5" x14ac:dyDescent="0.25">
      <c r="A44" s="61"/>
      <c r="B44" s="61"/>
      <c r="C44" s="61"/>
    </row>
    <row r="45" spans="1:5" ht="15.75" x14ac:dyDescent="0.25">
      <c r="A45" s="96" t="s">
        <v>150</v>
      </c>
      <c r="B45" s="61"/>
      <c r="C45" s="61"/>
    </row>
  </sheetData>
  <pageMargins left="0.7" right="0.7" top="0.75" bottom="0.75" header="0.3" footer="0.3"/>
  <pageSetup scale="61" orientation="portrait" r:id="rId1"/>
  <drawing r:id="rId2"/>
  <legacyDrawing r:id="rId3"/>
  <oleObjects>
    <mc:AlternateContent xmlns:mc="http://schemas.openxmlformats.org/markup-compatibility/2006">
      <mc:Choice Requires="x14">
        <oleObject progId="Word.Document.12" shapeId="750593" r:id="rId4">
          <objectPr defaultSize="0" r:id="rId5">
            <anchor moveWithCells="1">
              <from>
                <xdr:col>1</xdr:col>
                <xdr:colOff>0</xdr:colOff>
                <xdr:row>46</xdr:row>
                <xdr:rowOff>0</xdr:rowOff>
              </from>
              <to>
                <xdr:col>10</xdr:col>
                <xdr:colOff>285750</xdr:colOff>
                <xdr:row>53</xdr:row>
                <xdr:rowOff>9525</xdr:rowOff>
              </to>
            </anchor>
          </objectPr>
        </oleObject>
      </mc:Choice>
      <mc:Fallback>
        <oleObject progId="Word.Document.12" shapeId="750593" r:id="rId4"/>
      </mc:Fallback>
    </mc:AlternateContent>
  </oleObjects>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5"/>
  <sheetViews>
    <sheetView topLeftCell="A31" workbookViewId="0">
      <selection activeCell="J39" sqref="J39"/>
    </sheetView>
  </sheetViews>
  <sheetFormatPr defaultColWidth="9.140625" defaultRowHeight="15" x14ac:dyDescent="0.25"/>
  <cols>
    <col min="1" max="2" width="9.140625" style="59"/>
    <col min="3" max="3" width="10" style="59" customWidth="1"/>
    <col min="4" max="4" width="10.85546875" style="59" customWidth="1"/>
    <col min="5" max="16384" width="9.140625" style="59"/>
  </cols>
  <sheetData>
    <row r="1" spans="1:10" ht="21" x14ac:dyDescent="0.35">
      <c r="A1" s="63" t="s">
        <v>210</v>
      </c>
      <c r="B1" s="61"/>
      <c r="C1" s="61"/>
    </row>
    <row r="2" spans="1:10" x14ac:dyDescent="0.25">
      <c r="A2" s="61"/>
      <c r="B2" s="65">
        <v>10.1</v>
      </c>
      <c r="C2" s="61" t="s">
        <v>24</v>
      </c>
      <c r="D2" s="292" t="s">
        <v>309</v>
      </c>
    </row>
    <row r="3" spans="1:10" x14ac:dyDescent="0.25">
      <c r="A3" s="61"/>
      <c r="B3" s="65" t="s">
        <v>25</v>
      </c>
      <c r="C3" s="61" t="s">
        <v>26</v>
      </c>
      <c r="D3" s="292" t="s">
        <v>247</v>
      </c>
      <c r="E3" s="59" t="s">
        <v>71</v>
      </c>
    </row>
    <row r="4" spans="1:10" x14ac:dyDescent="0.25">
      <c r="A4" s="61"/>
      <c r="B4" s="25" t="s">
        <v>27</v>
      </c>
      <c r="C4" s="61"/>
      <c r="D4" s="26" t="s">
        <v>28</v>
      </c>
      <c r="E4" s="66"/>
      <c r="F4" s="66"/>
      <c r="G4" s="66"/>
      <c r="H4" s="66"/>
      <c r="I4" s="66"/>
      <c r="J4" s="66"/>
    </row>
    <row r="5" spans="1:10" x14ac:dyDescent="0.25">
      <c r="A5" s="61"/>
      <c r="B5" s="28"/>
      <c r="C5" s="61"/>
    </row>
    <row r="6" spans="1:10" x14ac:dyDescent="0.25">
      <c r="A6" s="61"/>
      <c r="B6" s="61"/>
      <c r="C6" s="61"/>
      <c r="F6" s="26" t="s">
        <v>29</v>
      </c>
      <c r="G6" s="26"/>
      <c r="H6" s="26" t="s">
        <v>174</v>
      </c>
      <c r="I6" s="26"/>
      <c r="J6" s="26"/>
    </row>
    <row r="7" spans="1:10" ht="26.25" x14ac:dyDescent="0.25">
      <c r="A7" s="60" t="s">
        <v>31</v>
      </c>
      <c r="B7" s="60" t="s">
        <v>32</v>
      </c>
      <c r="C7" s="60" t="s">
        <v>33</v>
      </c>
    </row>
    <row r="8" spans="1:10" x14ac:dyDescent="0.25">
      <c r="A8" s="61"/>
      <c r="B8" s="62" t="s">
        <v>34</v>
      </c>
      <c r="C8" s="62" t="s">
        <v>3</v>
      </c>
    </row>
    <row r="9" spans="1:10" x14ac:dyDescent="0.25">
      <c r="A9" s="183"/>
      <c r="B9" s="65"/>
      <c r="C9" s="172"/>
      <c r="E9" s="61" t="s">
        <v>35</v>
      </c>
      <c r="F9" s="61"/>
    </row>
    <row r="10" spans="1:10" x14ac:dyDescent="0.25">
      <c r="A10" s="183"/>
      <c r="B10" s="65"/>
      <c r="C10" s="172"/>
      <c r="E10" s="61" t="s">
        <v>36</v>
      </c>
      <c r="F10" s="61"/>
    </row>
    <row r="11" spans="1:10" x14ac:dyDescent="0.25">
      <c r="A11" s="183"/>
      <c r="B11" s="65"/>
      <c r="C11" s="172"/>
      <c r="E11" s="61" t="s">
        <v>37</v>
      </c>
      <c r="F11" s="61"/>
    </row>
    <row r="12" spans="1:10" x14ac:dyDescent="0.25">
      <c r="A12" s="183"/>
      <c r="B12" s="65"/>
      <c r="C12" s="172"/>
      <c r="E12" s="61"/>
      <c r="F12" s="61"/>
    </row>
    <row r="13" spans="1:10" x14ac:dyDescent="0.25">
      <c r="A13" s="183"/>
      <c r="B13" s="65"/>
      <c r="C13" s="172"/>
      <c r="E13" s="61" t="s">
        <v>38</v>
      </c>
      <c r="F13" s="61"/>
    </row>
    <row r="14" spans="1:10" x14ac:dyDescent="0.25">
      <c r="A14" s="183"/>
      <c r="B14" s="65"/>
      <c r="C14" s="172"/>
      <c r="E14" s="61" t="s">
        <v>39</v>
      </c>
      <c r="F14" s="61"/>
    </row>
    <row r="15" spans="1:10" x14ac:dyDescent="0.25">
      <c r="A15" s="183"/>
      <c r="B15" s="65"/>
      <c r="C15" s="172"/>
      <c r="E15" s="61" t="s">
        <v>40</v>
      </c>
      <c r="F15" s="61"/>
    </row>
    <row r="16" spans="1:10" x14ac:dyDescent="0.25">
      <c r="A16" s="183"/>
      <c r="B16" s="65"/>
      <c r="C16" s="172"/>
      <c r="E16" s="61" t="s">
        <v>41</v>
      </c>
      <c r="F16" s="61"/>
    </row>
    <row r="17" spans="1:6" x14ac:dyDescent="0.25">
      <c r="A17" s="183"/>
      <c r="B17" s="65"/>
      <c r="C17" s="172"/>
      <c r="E17" s="61" t="s">
        <v>42</v>
      </c>
      <c r="F17" s="61"/>
    </row>
    <row r="18" spans="1:6" x14ac:dyDescent="0.25">
      <c r="A18" s="183"/>
      <c r="B18" s="65"/>
      <c r="C18" s="172"/>
      <c r="E18" s="61" t="s">
        <v>43</v>
      </c>
      <c r="F18" s="61"/>
    </row>
    <row r="19" spans="1:6" x14ac:dyDescent="0.25">
      <c r="A19" s="183"/>
      <c r="B19" s="65"/>
      <c r="C19" s="172"/>
      <c r="E19" s="61" t="s">
        <v>44</v>
      </c>
      <c r="F19" s="61"/>
    </row>
    <row r="20" spans="1:6" x14ac:dyDescent="0.25">
      <c r="A20" s="183"/>
      <c r="B20" s="65"/>
      <c r="C20" s="172"/>
      <c r="E20" s="61" t="s">
        <v>45</v>
      </c>
    </row>
    <row r="21" spans="1:6" x14ac:dyDescent="0.25">
      <c r="A21" s="183"/>
      <c r="B21" s="65"/>
      <c r="C21" s="172"/>
      <c r="E21" s="61" t="s">
        <v>46</v>
      </c>
    </row>
    <row r="22" spans="1:6" x14ac:dyDescent="0.25">
      <c r="A22" s="65"/>
      <c r="B22" s="65"/>
      <c r="C22" s="77"/>
      <c r="E22" s="61" t="s">
        <v>135</v>
      </c>
    </row>
    <row r="23" spans="1:6" x14ac:dyDescent="0.25">
      <c r="A23" s="65"/>
      <c r="B23" s="65"/>
      <c r="C23" s="77"/>
      <c r="E23" s="61"/>
    </row>
    <row r="24" spans="1:6" x14ac:dyDescent="0.25">
      <c r="A24" s="65"/>
      <c r="B24" s="65"/>
      <c r="C24" s="77"/>
    </row>
    <row r="25" spans="1:6" x14ac:dyDescent="0.25">
      <c r="A25" s="65"/>
      <c r="B25" s="65"/>
      <c r="C25" s="77"/>
    </row>
    <row r="26" spans="1:6" x14ac:dyDescent="0.25">
      <c r="A26" s="65"/>
      <c r="B26" s="73"/>
      <c r="C26" s="77"/>
    </row>
    <row r="27" spans="1:6" ht="15.75" x14ac:dyDescent="0.25">
      <c r="A27" s="65"/>
      <c r="B27" s="73"/>
      <c r="C27" s="77"/>
      <c r="E27" s="35" t="s">
        <v>71</v>
      </c>
    </row>
    <row r="28" spans="1:6" ht="15.75" x14ac:dyDescent="0.25">
      <c r="A28" s="65"/>
      <c r="B28" s="73" t="s">
        <v>71</v>
      </c>
      <c r="C28" s="77"/>
      <c r="E28" s="35"/>
    </row>
    <row r="29" spans="1:6" ht="15.75" x14ac:dyDescent="0.25">
      <c r="A29" s="65"/>
      <c r="B29" s="65"/>
      <c r="C29" s="32"/>
      <c r="E29" s="35"/>
    </row>
    <row r="30" spans="1:6" ht="15.75" x14ac:dyDescent="0.25">
      <c r="A30" s="65"/>
      <c r="B30" s="65"/>
      <c r="C30" s="32"/>
      <c r="E30" s="35"/>
    </row>
    <row r="31" spans="1:6" ht="15.75" x14ac:dyDescent="0.25">
      <c r="A31" s="65"/>
      <c r="B31" s="65"/>
      <c r="C31" s="32"/>
      <c r="E31" s="35"/>
    </row>
    <row r="32" spans="1:6" x14ac:dyDescent="0.25">
      <c r="A32" s="65"/>
      <c r="B32" s="65"/>
      <c r="C32" s="72"/>
    </row>
    <row r="33" spans="1:5" x14ac:dyDescent="0.25">
      <c r="A33" s="65"/>
      <c r="B33" s="65"/>
      <c r="C33" s="72"/>
    </row>
    <row r="34" spans="1:5" x14ac:dyDescent="0.25">
      <c r="A34" s="65"/>
      <c r="B34" s="65"/>
      <c r="C34" s="72"/>
    </row>
    <row r="35" spans="1:5" ht="18.75" x14ac:dyDescent="0.3">
      <c r="A35" s="65"/>
      <c r="B35" s="65"/>
      <c r="C35" s="72"/>
      <c r="E35" s="298" t="s">
        <v>310</v>
      </c>
    </row>
    <row r="36" spans="1:5" x14ac:dyDescent="0.25">
      <c r="A36" s="65"/>
      <c r="B36" s="65"/>
      <c r="C36" s="72"/>
    </row>
    <row r="37" spans="1:5" x14ac:dyDescent="0.25">
      <c r="A37" s="65"/>
      <c r="B37" s="65"/>
      <c r="C37" s="73"/>
    </row>
    <row r="38" spans="1:5" x14ac:dyDescent="0.25">
      <c r="A38" s="65"/>
      <c r="B38" s="65"/>
      <c r="C38" s="65"/>
    </row>
    <row r="39" spans="1:5" x14ac:dyDescent="0.25">
      <c r="A39" s="61"/>
      <c r="B39" s="64"/>
      <c r="C39" s="64">
        <f>SUM(C9:C38)</f>
        <v>0</v>
      </c>
      <c r="D39" s="61" t="s">
        <v>48</v>
      </c>
    </row>
    <row r="40" spans="1:5" x14ac:dyDescent="0.25">
      <c r="A40" s="64">
        <f>SUM(A9:A39)</f>
        <v>0</v>
      </c>
      <c r="B40" s="61" t="s">
        <v>49</v>
      </c>
      <c r="C40" s="61"/>
    </row>
    <row r="41" spans="1:5" x14ac:dyDescent="0.25">
      <c r="A41" s="61"/>
      <c r="B41" s="180" t="e">
        <f>C39/A40</f>
        <v>#DIV/0!</v>
      </c>
      <c r="C41" s="61" t="s">
        <v>50</v>
      </c>
    </row>
    <row r="42" spans="1:5" x14ac:dyDescent="0.25">
      <c r="A42" s="61"/>
      <c r="B42" s="61"/>
      <c r="C42" s="61"/>
      <c r="D42" s="65">
        <v>5</v>
      </c>
      <c r="E42" s="61" t="s">
        <v>51</v>
      </c>
    </row>
    <row r="43" spans="1:5" x14ac:dyDescent="0.25">
      <c r="A43" s="61"/>
      <c r="B43" s="61"/>
      <c r="C43" s="61"/>
      <c r="D43" s="67">
        <v>0.78</v>
      </c>
      <c r="E43" s="61" t="s">
        <v>52</v>
      </c>
    </row>
    <row r="44" spans="1:5" x14ac:dyDescent="0.25">
      <c r="A44" s="61"/>
      <c r="B44" s="61"/>
      <c r="C44" s="61"/>
    </row>
    <row r="45" spans="1:5" ht="15.75" x14ac:dyDescent="0.25">
      <c r="A45" s="96" t="s">
        <v>150</v>
      </c>
      <c r="B45" s="61"/>
      <c r="C45" s="61"/>
    </row>
  </sheetData>
  <pageMargins left="0.7" right="0.7" top="0.75" bottom="0.75" header="0.3" footer="0.3"/>
  <pageSetup scale="61" orientation="portrait" r:id="rId1"/>
</worksheet>
</file>

<file path=xl/worksheets/sheet1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45"/>
  <sheetViews>
    <sheetView workbookViewId="0">
      <selection activeCell="L6" sqref="L6"/>
    </sheetView>
  </sheetViews>
  <sheetFormatPr defaultColWidth="9.140625" defaultRowHeight="15" x14ac:dyDescent="0.25"/>
  <cols>
    <col min="1" max="2" width="9.140625" style="59"/>
    <col min="3" max="3" width="10" style="59" customWidth="1"/>
    <col min="4" max="4" width="10.85546875" style="59" customWidth="1"/>
    <col min="5" max="16384" width="9.140625" style="59"/>
  </cols>
  <sheetData>
    <row r="1" spans="1:10" ht="21" x14ac:dyDescent="0.35">
      <c r="A1" s="63" t="s">
        <v>210</v>
      </c>
      <c r="B1" s="61"/>
      <c r="C1" s="61"/>
    </row>
    <row r="2" spans="1:10" x14ac:dyDescent="0.25">
      <c r="A2" s="61"/>
      <c r="B2" s="65">
        <v>10.1</v>
      </c>
      <c r="C2" s="61" t="s">
        <v>24</v>
      </c>
      <c r="D2" s="242" t="s">
        <v>98</v>
      </c>
    </row>
    <row r="3" spans="1:10" x14ac:dyDescent="0.25">
      <c r="A3" s="61"/>
      <c r="B3" s="65" t="s">
        <v>25</v>
      </c>
      <c r="C3" s="61" t="s">
        <v>26</v>
      </c>
      <c r="D3" s="242" t="s">
        <v>247</v>
      </c>
      <c r="E3" s="59" t="s">
        <v>71</v>
      </c>
    </row>
    <row r="4" spans="1:10" x14ac:dyDescent="0.25">
      <c r="A4" s="61"/>
      <c r="B4" s="25" t="s">
        <v>27</v>
      </c>
      <c r="C4" s="61"/>
      <c r="D4" s="26" t="s">
        <v>28</v>
      </c>
      <c r="E4" s="66"/>
      <c r="F4" s="66"/>
      <c r="G4" s="66"/>
      <c r="H4" s="66"/>
      <c r="I4" s="66"/>
      <c r="J4" s="66"/>
    </row>
    <row r="5" spans="1:10" x14ac:dyDescent="0.25">
      <c r="A5" s="61"/>
      <c r="B5" s="28"/>
      <c r="C5" s="61"/>
    </row>
    <row r="6" spans="1:10" x14ac:dyDescent="0.25">
      <c r="A6" s="61"/>
      <c r="B6" s="61"/>
      <c r="C6" s="61"/>
      <c r="F6" s="26" t="s">
        <v>29</v>
      </c>
      <c r="G6" s="26"/>
      <c r="H6" s="26" t="s">
        <v>174</v>
      </c>
      <c r="I6" s="26"/>
      <c r="J6" s="26"/>
    </row>
    <row r="7" spans="1:10" ht="26.25" x14ac:dyDescent="0.25">
      <c r="A7" s="60" t="s">
        <v>31</v>
      </c>
      <c r="B7" s="60" t="s">
        <v>32</v>
      </c>
      <c r="C7" s="60" t="s">
        <v>33</v>
      </c>
    </row>
    <row r="8" spans="1:10" x14ac:dyDescent="0.25">
      <c r="A8" s="61"/>
      <c r="B8" s="62" t="s">
        <v>34</v>
      </c>
      <c r="C8" s="62" t="s">
        <v>3</v>
      </c>
    </row>
    <row r="9" spans="1:10" x14ac:dyDescent="0.25">
      <c r="A9" s="183"/>
      <c r="B9" s="65"/>
      <c r="C9" s="172"/>
      <c r="E9" s="61" t="s">
        <v>35</v>
      </c>
      <c r="F9" s="61"/>
    </row>
    <row r="10" spans="1:10" x14ac:dyDescent="0.25">
      <c r="A10" s="183"/>
      <c r="B10" s="65"/>
      <c r="C10" s="172"/>
      <c r="E10" s="61" t="s">
        <v>36</v>
      </c>
      <c r="F10" s="61"/>
    </row>
    <row r="11" spans="1:10" x14ac:dyDescent="0.25">
      <c r="A11" s="183"/>
      <c r="B11" s="65"/>
      <c r="C11" s="172"/>
      <c r="E11" s="61" t="s">
        <v>37</v>
      </c>
      <c r="F11" s="61"/>
    </row>
    <row r="12" spans="1:10" x14ac:dyDescent="0.25">
      <c r="A12" s="183"/>
      <c r="B12" s="65"/>
      <c r="C12" s="172"/>
      <c r="E12" s="61"/>
      <c r="F12" s="61"/>
    </row>
    <row r="13" spans="1:10" x14ac:dyDescent="0.25">
      <c r="A13" s="183"/>
      <c r="B13" s="65"/>
      <c r="C13" s="172"/>
      <c r="E13" s="61" t="s">
        <v>38</v>
      </c>
      <c r="F13" s="61"/>
    </row>
    <row r="14" spans="1:10" x14ac:dyDescent="0.25">
      <c r="A14" s="183"/>
      <c r="B14" s="65"/>
      <c r="C14" s="172"/>
      <c r="E14" s="61" t="s">
        <v>39</v>
      </c>
      <c r="F14" s="61"/>
    </row>
    <row r="15" spans="1:10" x14ac:dyDescent="0.25">
      <c r="A15" s="183"/>
      <c r="B15" s="65"/>
      <c r="C15" s="172"/>
      <c r="E15" s="61" t="s">
        <v>40</v>
      </c>
      <c r="F15" s="61"/>
    </row>
    <row r="16" spans="1:10" x14ac:dyDescent="0.25">
      <c r="A16" s="183"/>
      <c r="B16" s="65"/>
      <c r="C16" s="172"/>
      <c r="E16" s="61" t="s">
        <v>41</v>
      </c>
      <c r="F16" s="61"/>
    </row>
    <row r="17" spans="1:6" x14ac:dyDescent="0.25">
      <c r="A17" s="183"/>
      <c r="B17" s="65"/>
      <c r="C17" s="172"/>
      <c r="E17" s="61" t="s">
        <v>42</v>
      </c>
      <c r="F17" s="61"/>
    </row>
    <row r="18" spans="1:6" x14ac:dyDescent="0.25">
      <c r="A18" s="183"/>
      <c r="B18" s="65"/>
      <c r="C18" s="172"/>
      <c r="E18" s="61" t="s">
        <v>43</v>
      </c>
      <c r="F18" s="61"/>
    </row>
    <row r="19" spans="1:6" x14ac:dyDescent="0.25">
      <c r="A19" s="183"/>
      <c r="B19" s="65"/>
      <c r="C19" s="172"/>
      <c r="E19" s="61" t="s">
        <v>44</v>
      </c>
      <c r="F19" s="61"/>
    </row>
    <row r="20" spans="1:6" x14ac:dyDescent="0.25">
      <c r="A20" s="183"/>
      <c r="B20" s="65"/>
      <c r="C20" s="172"/>
      <c r="E20" s="61" t="s">
        <v>45</v>
      </c>
    </row>
    <row r="21" spans="1:6" x14ac:dyDescent="0.25">
      <c r="A21" s="183"/>
      <c r="B21" s="65"/>
      <c r="C21" s="172"/>
      <c r="E21" s="61" t="s">
        <v>46</v>
      </c>
    </row>
    <row r="22" spans="1:6" x14ac:dyDescent="0.25">
      <c r="A22" s="65"/>
      <c r="B22" s="65"/>
      <c r="C22" s="77"/>
      <c r="E22" s="61" t="s">
        <v>135</v>
      </c>
    </row>
    <row r="23" spans="1:6" x14ac:dyDescent="0.25">
      <c r="A23" s="65"/>
      <c r="B23" s="65"/>
      <c r="C23" s="77"/>
      <c r="E23" s="61"/>
    </row>
    <row r="24" spans="1:6" x14ac:dyDescent="0.25">
      <c r="A24" s="65"/>
      <c r="B24" s="65"/>
      <c r="C24" s="77"/>
    </row>
    <row r="25" spans="1:6" x14ac:dyDescent="0.25">
      <c r="A25" s="65"/>
      <c r="B25" s="65"/>
      <c r="C25" s="77"/>
    </row>
    <row r="26" spans="1:6" x14ac:dyDescent="0.25">
      <c r="A26" s="65"/>
      <c r="B26" s="73"/>
      <c r="C26" s="77"/>
    </row>
    <row r="27" spans="1:6" ht="15.75" x14ac:dyDescent="0.25">
      <c r="A27" s="65"/>
      <c r="B27" s="73"/>
      <c r="C27" s="77"/>
      <c r="E27" s="35" t="s">
        <v>71</v>
      </c>
    </row>
    <row r="28" spans="1:6" ht="15.75" x14ac:dyDescent="0.25">
      <c r="A28" s="65"/>
      <c r="B28" s="73" t="s">
        <v>71</v>
      </c>
      <c r="C28" s="77"/>
      <c r="E28" s="35"/>
    </row>
    <row r="29" spans="1:6" ht="15.75" x14ac:dyDescent="0.25">
      <c r="A29" s="65"/>
      <c r="B29" s="65"/>
      <c r="C29" s="32"/>
      <c r="E29" s="35"/>
    </row>
    <row r="30" spans="1:6" ht="15.75" x14ac:dyDescent="0.25">
      <c r="A30" s="65"/>
      <c r="B30" s="65"/>
      <c r="C30" s="32"/>
      <c r="E30" s="35"/>
    </row>
    <row r="31" spans="1:6" ht="15.75" x14ac:dyDescent="0.25">
      <c r="A31" s="65"/>
      <c r="B31" s="65"/>
      <c r="C31" s="32"/>
      <c r="E31" s="35"/>
    </row>
    <row r="32" spans="1:6" x14ac:dyDescent="0.25">
      <c r="A32" s="65"/>
      <c r="B32" s="65"/>
      <c r="C32" s="72"/>
    </row>
    <row r="33" spans="1:5" x14ac:dyDescent="0.25">
      <c r="A33" s="65"/>
      <c r="B33" s="65"/>
      <c r="C33" s="72"/>
    </row>
    <row r="34" spans="1:5" x14ac:dyDescent="0.25">
      <c r="A34" s="65"/>
      <c r="B34" s="65"/>
      <c r="C34" s="72"/>
    </row>
    <row r="35" spans="1:5" x14ac:dyDescent="0.25">
      <c r="A35" s="65"/>
      <c r="B35" s="65"/>
      <c r="C35" s="72"/>
      <c r="E35" s="61" t="s">
        <v>261</v>
      </c>
    </row>
    <row r="36" spans="1:5" x14ac:dyDescent="0.25">
      <c r="A36" s="65"/>
      <c r="B36" s="65"/>
      <c r="C36" s="72"/>
    </row>
    <row r="37" spans="1:5" x14ac:dyDescent="0.25">
      <c r="A37" s="65"/>
      <c r="B37" s="65"/>
      <c r="C37" s="73"/>
    </row>
    <row r="38" spans="1:5" x14ac:dyDescent="0.25">
      <c r="A38" s="65"/>
      <c r="B38" s="65"/>
      <c r="C38" s="65"/>
    </row>
    <row r="39" spans="1:5" x14ac:dyDescent="0.25">
      <c r="A39" s="61"/>
      <c r="B39" s="64"/>
      <c r="C39" s="64">
        <f>SUM(C9:C38)</f>
        <v>0</v>
      </c>
      <c r="D39" s="61" t="s">
        <v>48</v>
      </c>
    </row>
    <row r="40" spans="1:5" x14ac:dyDescent="0.25">
      <c r="A40" s="64">
        <f>SUM(A9:A39)</f>
        <v>0</v>
      </c>
      <c r="B40" s="61" t="s">
        <v>49</v>
      </c>
      <c r="C40" s="61"/>
    </row>
    <row r="41" spans="1:5" x14ac:dyDescent="0.25">
      <c r="A41" s="61"/>
      <c r="B41" s="180" t="e">
        <f>C39/A40</f>
        <v>#DIV/0!</v>
      </c>
      <c r="C41" s="61" t="s">
        <v>50</v>
      </c>
    </row>
    <row r="42" spans="1:5" x14ac:dyDescent="0.25">
      <c r="A42" s="61"/>
      <c r="B42" s="61"/>
      <c r="C42" s="61"/>
      <c r="D42" s="65"/>
      <c r="E42" s="61" t="s">
        <v>51</v>
      </c>
    </row>
    <row r="43" spans="1:5" x14ac:dyDescent="0.25">
      <c r="A43" s="61"/>
      <c r="B43" s="61"/>
      <c r="C43" s="61"/>
      <c r="D43" s="67">
        <v>0.75</v>
      </c>
      <c r="E43" s="61" t="s">
        <v>52</v>
      </c>
    </row>
    <row r="44" spans="1:5" x14ac:dyDescent="0.25">
      <c r="A44" s="61"/>
      <c r="B44" s="61"/>
      <c r="C44" s="61"/>
    </row>
    <row r="45" spans="1:5" ht="15.75" x14ac:dyDescent="0.25">
      <c r="A45" s="96" t="s">
        <v>150</v>
      </c>
      <c r="B45" s="61"/>
      <c r="C45" s="61"/>
    </row>
  </sheetData>
  <pageMargins left="0.7" right="0.7" top="0.75" bottom="0.75" header="0.3" footer="0.3"/>
  <pageSetup scale="61" orientation="portrait" r:id="rId1"/>
  <drawing r:id="rId2"/>
  <legacyDrawing r:id="rId3"/>
  <oleObjects>
    <mc:AlternateContent xmlns:mc="http://schemas.openxmlformats.org/markup-compatibility/2006">
      <mc:Choice Requires="x14">
        <oleObject progId="Word.Document.12" shapeId="371714" r:id="rId4">
          <objectPr defaultSize="0" r:id="rId5">
            <anchor moveWithCells="1">
              <from>
                <xdr:col>1</xdr:col>
                <xdr:colOff>0</xdr:colOff>
                <xdr:row>46</xdr:row>
                <xdr:rowOff>0</xdr:rowOff>
              </from>
              <to>
                <xdr:col>10</xdr:col>
                <xdr:colOff>285750</xdr:colOff>
                <xdr:row>59</xdr:row>
                <xdr:rowOff>114300</xdr:rowOff>
              </to>
            </anchor>
          </objectPr>
        </oleObject>
      </mc:Choice>
      <mc:Fallback>
        <oleObject progId="Word.Document.12" shapeId="371714" r:id="rId4"/>
      </mc:Fallback>
    </mc:AlternateContent>
  </oleObjects>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5"/>
  <sheetViews>
    <sheetView topLeftCell="A40" workbookViewId="0">
      <selection activeCell="J49" sqref="J49"/>
    </sheetView>
  </sheetViews>
  <sheetFormatPr defaultColWidth="9.140625" defaultRowHeight="15" x14ac:dyDescent="0.25"/>
  <cols>
    <col min="1" max="2" width="9.140625" style="59"/>
    <col min="3" max="3" width="10" style="59" customWidth="1"/>
    <col min="4" max="16384" width="9.140625" style="59"/>
  </cols>
  <sheetData>
    <row r="1" spans="1:10" ht="21" x14ac:dyDescent="0.35">
      <c r="A1" s="63" t="s">
        <v>210</v>
      </c>
      <c r="B1" s="61"/>
      <c r="C1" s="61"/>
    </row>
    <row r="2" spans="1:10" x14ac:dyDescent="0.25">
      <c r="A2" s="61"/>
      <c r="B2" s="65">
        <v>10.1</v>
      </c>
      <c r="C2" s="61" t="s">
        <v>24</v>
      </c>
      <c r="D2" s="208" t="s">
        <v>179</v>
      </c>
    </row>
    <row r="3" spans="1:10" x14ac:dyDescent="0.25">
      <c r="A3" s="61"/>
      <c r="B3" s="65" t="s">
        <v>59</v>
      </c>
      <c r="C3" s="61" t="s">
        <v>26</v>
      </c>
      <c r="D3" s="208" t="s">
        <v>219</v>
      </c>
      <c r="E3" s="59" t="s">
        <v>71</v>
      </c>
    </row>
    <row r="4" spans="1:10" x14ac:dyDescent="0.25">
      <c r="A4" s="61"/>
      <c r="B4" s="25" t="s">
        <v>27</v>
      </c>
      <c r="C4" s="61"/>
      <c r="D4" s="26" t="s">
        <v>61</v>
      </c>
      <c r="E4" s="66"/>
      <c r="F4" s="66"/>
      <c r="G4" s="66"/>
      <c r="H4" s="66"/>
      <c r="I4" s="66"/>
      <c r="J4" s="66"/>
    </row>
    <row r="5" spans="1:10" x14ac:dyDescent="0.25">
      <c r="A5" s="61"/>
      <c r="B5" s="28"/>
      <c r="C5" s="61"/>
    </row>
    <row r="6" spans="1:10" x14ac:dyDescent="0.25">
      <c r="A6" s="61"/>
      <c r="B6" s="61"/>
      <c r="C6" s="61"/>
      <c r="F6" s="26" t="s">
        <v>29</v>
      </c>
      <c r="G6" s="26"/>
      <c r="H6" s="26" t="s">
        <v>218</v>
      </c>
      <c r="I6" s="26"/>
      <c r="J6" s="26"/>
    </row>
    <row r="7" spans="1:10" ht="26.25" x14ac:dyDescent="0.25">
      <c r="A7" s="60" t="s">
        <v>31</v>
      </c>
      <c r="B7" s="60" t="s">
        <v>32</v>
      </c>
      <c r="C7" s="60" t="s">
        <v>33</v>
      </c>
    </row>
    <row r="8" spans="1:10" x14ac:dyDescent="0.25">
      <c r="A8" s="61"/>
      <c r="B8" s="62" t="s">
        <v>34</v>
      </c>
      <c r="C8" s="62" t="s">
        <v>3</v>
      </c>
    </row>
    <row r="9" spans="1:10" x14ac:dyDescent="0.25">
      <c r="A9" s="183">
        <v>1</v>
      </c>
      <c r="B9" s="65">
        <v>1</v>
      </c>
      <c r="C9" s="172">
        <v>109.4</v>
      </c>
      <c r="E9" s="61" t="s">
        <v>35</v>
      </c>
      <c r="F9" s="61"/>
    </row>
    <row r="10" spans="1:10" x14ac:dyDescent="0.25">
      <c r="A10" s="183">
        <v>1</v>
      </c>
      <c r="B10" s="65">
        <v>2</v>
      </c>
      <c r="C10" s="172">
        <v>98.5</v>
      </c>
      <c r="E10" s="61" t="s">
        <v>36</v>
      </c>
      <c r="F10" s="61"/>
    </row>
    <row r="11" spans="1:10" x14ac:dyDescent="0.25">
      <c r="A11" s="183">
        <v>1</v>
      </c>
      <c r="B11" s="65">
        <v>3</v>
      </c>
      <c r="C11" s="172">
        <v>121.8</v>
      </c>
      <c r="E11" s="61" t="s">
        <v>37</v>
      </c>
      <c r="F11" s="61"/>
    </row>
    <row r="12" spans="1:10" x14ac:dyDescent="0.25">
      <c r="A12" s="183">
        <v>1</v>
      </c>
      <c r="B12" s="65">
        <v>4</v>
      </c>
      <c r="C12" s="172">
        <v>129.6</v>
      </c>
      <c r="E12" s="61"/>
      <c r="F12" s="61"/>
    </row>
    <row r="13" spans="1:10" x14ac:dyDescent="0.25">
      <c r="A13" s="183">
        <v>1</v>
      </c>
      <c r="B13" s="65">
        <v>5</v>
      </c>
      <c r="C13" s="172">
        <v>112.8</v>
      </c>
      <c r="E13" s="61" t="s">
        <v>38</v>
      </c>
      <c r="F13" s="61"/>
    </row>
    <row r="14" spans="1:10" x14ac:dyDescent="0.25">
      <c r="A14" s="183">
        <v>1</v>
      </c>
      <c r="B14" s="65">
        <v>6</v>
      </c>
      <c r="C14" s="172">
        <v>136.69999999999999</v>
      </c>
      <c r="E14" s="61" t="s">
        <v>39</v>
      </c>
      <c r="F14" s="61"/>
    </row>
    <row r="15" spans="1:10" x14ac:dyDescent="0.25">
      <c r="A15" s="183">
        <v>0</v>
      </c>
      <c r="B15" s="65">
        <v>7</v>
      </c>
      <c r="C15" s="172">
        <v>0</v>
      </c>
      <c r="E15" s="61" t="s">
        <v>40</v>
      </c>
      <c r="F15" s="61"/>
    </row>
    <row r="16" spans="1:10" x14ac:dyDescent="0.25">
      <c r="A16" s="183">
        <v>1</v>
      </c>
      <c r="B16" s="65">
        <v>8</v>
      </c>
      <c r="C16" s="172">
        <v>121.6</v>
      </c>
      <c r="E16" s="61" t="s">
        <v>41</v>
      </c>
      <c r="F16" s="61"/>
    </row>
    <row r="17" spans="1:6" x14ac:dyDescent="0.25">
      <c r="A17" s="183">
        <v>1</v>
      </c>
      <c r="B17" s="65">
        <v>9</v>
      </c>
      <c r="C17" s="172">
        <v>106.3</v>
      </c>
      <c r="E17" s="61" t="s">
        <v>42</v>
      </c>
      <c r="F17" s="61"/>
    </row>
    <row r="18" spans="1:6" x14ac:dyDescent="0.25">
      <c r="A18" s="183">
        <v>1</v>
      </c>
      <c r="B18" s="65">
        <v>10</v>
      </c>
      <c r="C18" s="172">
        <v>126.4</v>
      </c>
      <c r="E18" s="61" t="s">
        <v>43</v>
      </c>
      <c r="F18" s="61"/>
    </row>
    <row r="19" spans="1:6" x14ac:dyDescent="0.25">
      <c r="A19" s="183"/>
      <c r="B19" s="65"/>
      <c r="C19" s="172"/>
      <c r="E19" s="61" t="s">
        <v>44</v>
      </c>
      <c r="F19" s="61"/>
    </row>
    <row r="20" spans="1:6" x14ac:dyDescent="0.25">
      <c r="A20" s="183"/>
      <c r="B20" s="65"/>
      <c r="C20" s="172"/>
      <c r="E20" s="61" t="s">
        <v>45</v>
      </c>
    </row>
    <row r="21" spans="1:6" x14ac:dyDescent="0.25">
      <c r="A21" s="183"/>
      <c r="B21" s="65"/>
      <c r="C21" s="172"/>
      <c r="E21" s="61" t="s">
        <v>46</v>
      </c>
    </row>
    <row r="22" spans="1:6" x14ac:dyDescent="0.25">
      <c r="A22" s="65"/>
      <c r="B22" s="65"/>
      <c r="C22" s="77"/>
      <c r="E22" s="61" t="s">
        <v>135</v>
      </c>
    </row>
    <row r="23" spans="1:6" x14ac:dyDescent="0.25">
      <c r="A23" s="65"/>
      <c r="B23" s="65"/>
      <c r="C23" s="77"/>
      <c r="E23" s="61"/>
    </row>
    <row r="24" spans="1:6" x14ac:dyDescent="0.25">
      <c r="A24" s="65"/>
      <c r="B24" s="65"/>
      <c r="C24" s="77"/>
    </row>
    <row r="25" spans="1:6" x14ac:dyDescent="0.25">
      <c r="A25" s="65"/>
      <c r="B25" s="65"/>
      <c r="C25" s="77"/>
    </row>
    <row r="26" spans="1:6" x14ac:dyDescent="0.25">
      <c r="A26" s="65"/>
      <c r="B26" s="73"/>
      <c r="C26" s="77"/>
    </row>
    <row r="27" spans="1:6" ht="15.75" x14ac:dyDescent="0.25">
      <c r="A27" s="65"/>
      <c r="B27" s="73"/>
      <c r="C27" s="77"/>
      <c r="E27" s="35" t="s">
        <v>71</v>
      </c>
    </row>
    <row r="28" spans="1:6" ht="15.75" x14ac:dyDescent="0.25">
      <c r="A28" s="65"/>
      <c r="B28" s="73" t="s">
        <v>71</v>
      </c>
      <c r="C28" s="77"/>
      <c r="E28" s="35"/>
    </row>
    <row r="29" spans="1:6" ht="15.75" x14ac:dyDescent="0.25">
      <c r="A29" s="65"/>
      <c r="B29" s="65"/>
      <c r="C29" s="32"/>
      <c r="E29" s="35"/>
    </row>
    <row r="30" spans="1:6" ht="15.75" x14ac:dyDescent="0.25">
      <c r="A30" s="65"/>
      <c r="B30" s="65"/>
      <c r="C30" s="32"/>
      <c r="E30" s="35"/>
    </row>
    <row r="31" spans="1:6" ht="15.75" x14ac:dyDescent="0.25">
      <c r="A31" s="65"/>
      <c r="B31" s="65"/>
      <c r="C31" s="32"/>
      <c r="E31" s="35"/>
    </row>
    <row r="32" spans="1:6" x14ac:dyDescent="0.25">
      <c r="A32" s="65"/>
      <c r="B32" s="65"/>
      <c r="C32" s="72"/>
    </row>
    <row r="33" spans="1:5" x14ac:dyDescent="0.25">
      <c r="A33" s="65"/>
      <c r="B33" s="65"/>
      <c r="C33" s="72"/>
    </row>
    <row r="34" spans="1:5" x14ac:dyDescent="0.25">
      <c r="A34" s="65"/>
      <c r="B34" s="65"/>
      <c r="C34" s="72"/>
    </row>
    <row r="35" spans="1:5" x14ac:dyDescent="0.25">
      <c r="A35" s="65"/>
      <c r="B35" s="65"/>
      <c r="C35" s="72"/>
    </row>
    <row r="36" spans="1:5" x14ac:dyDescent="0.25">
      <c r="A36" s="65"/>
      <c r="B36" s="65"/>
      <c r="C36" s="72"/>
    </row>
    <row r="37" spans="1:5" x14ac:dyDescent="0.25">
      <c r="A37" s="65"/>
      <c r="B37" s="65"/>
      <c r="C37" s="73"/>
    </row>
    <row r="38" spans="1:5" x14ac:dyDescent="0.25">
      <c r="A38" s="65"/>
      <c r="B38" s="65"/>
      <c r="C38" s="65"/>
    </row>
    <row r="39" spans="1:5" x14ac:dyDescent="0.25">
      <c r="A39" s="61"/>
      <c r="B39" s="64"/>
      <c r="C39" s="64">
        <f>SUM(C9:C38)</f>
        <v>1063.0999999999999</v>
      </c>
      <c r="D39" s="61" t="s">
        <v>48</v>
      </c>
    </row>
    <row r="40" spans="1:5" x14ac:dyDescent="0.25">
      <c r="A40" s="64">
        <f>SUM(A9:A39)</f>
        <v>9</v>
      </c>
      <c r="B40" s="61" t="s">
        <v>49</v>
      </c>
      <c r="C40" s="61"/>
    </row>
    <row r="41" spans="1:5" x14ac:dyDescent="0.25">
      <c r="A41" s="61"/>
      <c r="B41" s="180">
        <f>C39/A40</f>
        <v>118.12222222222221</v>
      </c>
      <c r="C41" s="61" t="s">
        <v>50</v>
      </c>
    </row>
    <row r="42" spans="1:5" x14ac:dyDescent="0.25">
      <c r="A42" s="61"/>
      <c r="B42" s="61"/>
      <c r="C42" s="61"/>
      <c r="D42" s="65">
        <v>150</v>
      </c>
      <c r="E42" s="61" t="s">
        <v>51</v>
      </c>
    </row>
    <row r="43" spans="1:5" x14ac:dyDescent="0.25">
      <c r="A43" s="61"/>
      <c r="B43" s="61"/>
      <c r="C43" s="61"/>
      <c r="D43" s="67">
        <f>B41/D42</f>
        <v>0.78748148148148134</v>
      </c>
      <c r="E43" s="61" t="s">
        <v>52</v>
      </c>
    </row>
    <row r="44" spans="1:5" x14ac:dyDescent="0.25">
      <c r="A44" s="61"/>
      <c r="B44" s="61"/>
      <c r="C44" s="61"/>
    </row>
    <row r="45" spans="1:5" ht="15.75" x14ac:dyDescent="0.25">
      <c r="A45" s="96" t="s">
        <v>150</v>
      </c>
      <c r="B45" s="61"/>
      <c r="C45" s="61"/>
    </row>
  </sheetData>
  <pageMargins left="0.7" right="0.7" top="0.75" bottom="0.75" header="0.3" footer="0.3"/>
  <pageSetup scale="61" orientation="portrait" r:id="rId1"/>
  <drawing r:id="rId2"/>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J45"/>
  <sheetViews>
    <sheetView zoomScaleNormal="100" workbookViewId="0">
      <selection activeCell="J15" sqref="J15"/>
    </sheetView>
  </sheetViews>
  <sheetFormatPr defaultColWidth="9.140625" defaultRowHeight="15" x14ac:dyDescent="0.25"/>
  <cols>
    <col min="1" max="2" width="9.140625" style="59"/>
    <col min="3" max="3" width="10" style="59" customWidth="1"/>
    <col min="4" max="16384" width="9.140625" style="59"/>
  </cols>
  <sheetData>
    <row r="1" spans="1:10" ht="21" x14ac:dyDescent="0.35">
      <c r="A1" s="63" t="s">
        <v>210</v>
      </c>
      <c r="B1" s="61"/>
      <c r="C1" s="61"/>
    </row>
    <row r="2" spans="1:10" x14ac:dyDescent="0.25">
      <c r="A2" s="61"/>
      <c r="B2" s="65">
        <v>10.1</v>
      </c>
      <c r="C2" s="61" t="s">
        <v>24</v>
      </c>
      <c r="D2" s="144" t="s">
        <v>225</v>
      </c>
    </row>
    <row r="3" spans="1:10" x14ac:dyDescent="0.25">
      <c r="A3" s="61"/>
      <c r="B3" s="65" t="s">
        <v>59</v>
      </c>
      <c r="C3" s="61" t="s">
        <v>26</v>
      </c>
      <c r="D3" s="144" t="s">
        <v>181</v>
      </c>
      <c r="E3" s="59" t="s">
        <v>71</v>
      </c>
    </row>
    <row r="4" spans="1:10" x14ac:dyDescent="0.25">
      <c r="A4" s="61"/>
      <c r="B4" s="25" t="s">
        <v>27</v>
      </c>
      <c r="C4" s="61"/>
      <c r="D4" s="26" t="s">
        <v>61</v>
      </c>
      <c r="E4" s="66"/>
      <c r="F4" s="66"/>
      <c r="G4" s="66"/>
      <c r="H4" s="66"/>
      <c r="I4" s="66"/>
      <c r="J4" s="66"/>
    </row>
    <row r="5" spans="1:10" x14ac:dyDescent="0.25">
      <c r="A5" s="61"/>
      <c r="B5" s="28"/>
      <c r="C5" s="61"/>
    </row>
    <row r="6" spans="1:10" x14ac:dyDescent="0.25">
      <c r="A6" s="61"/>
      <c r="B6" s="61"/>
      <c r="C6" s="61"/>
      <c r="F6" s="26" t="s">
        <v>29</v>
      </c>
      <c r="G6" s="26"/>
      <c r="H6" s="26" t="s">
        <v>168</v>
      </c>
      <c r="I6" s="26"/>
      <c r="J6" s="26"/>
    </row>
    <row r="7" spans="1:10" ht="26.25" x14ac:dyDescent="0.25">
      <c r="A7" s="60" t="s">
        <v>31</v>
      </c>
      <c r="B7" s="60" t="s">
        <v>32</v>
      </c>
      <c r="C7" s="60" t="s">
        <v>33</v>
      </c>
    </row>
    <row r="8" spans="1:10" x14ac:dyDescent="0.25">
      <c r="A8" s="61"/>
      <c r="B8" s="62" t="s">
        <v>34</v>
      </c>
      <c r="C8" s="62" t="s">
        <v>3</v>
      </c>
    </row>
    <row r="9" spans="1:10" x14ac:dyDescent="0.25">
      <c r="A9" s="183">
        <v>1</v>
      </c>
      <c r="B9" s="65">
        <v>1</v>
      </c>
      <c r="C9" s="182">
        <v>500</v>
      </c>
      <c r="E9" s="61" t="s">
        <v>35</v>
      </c>
      <c r="F9" s="61"/>
    </row>
    <row r="10" spans="1:10" x14ac:dyDescent="0.25">
      <c r="A10" s="183">
        <v>1</v>
      </c>
      <c r="B10" s="65">
        <v>2</v>
      </c>
      <c r="C10" s="182">
        <v>500</v>
      </c>
      <c r="E10" s="61" t="s">
        <v>36</v>
      </c>
      <c r="F10" s="61"/>
    </row>
    <row r="11" spans="1:10" x14ac:dyDescent="0.25">
      <c r="A11" s="183">
        <v>1</v>
      </c>
      <c r="B11" s="65">
        <v>3</v>
      </c>
      <c r="C11" s="182">
        <v>0</v>
      </c>
      <c r="E11" s="61" t="s">
        <v>37</v>
      </c>
      <c r="F11" s="61"/>
    </row>
    <row r="12" spans="1:10" x14ac:dyDescent="0.25">
      <c r="A12" s="183">
        <v>1</v>
      </c>
      <c r="B12" s="65">
        <v>4</v>
      </c>
      <c r="C12" s="182">
        <v>0</v>
      </c>
      <c r="E12" s="61"/>
      <c r="F12" s="61"/>
    </row>
    <row r="13" spans="1:10" x14ac:dyDescent="0.25">
      <c r="A13" s="183">
        <v>1</v>
      </c>
      <c r="B13" s="65">
        <v>5</v>
      </c>
      <c r="C13" s="182">
        <v>0</v>
      </c>
      <c r="E13" s="61" t="s">
        <v>38</v>
      </c>
      <c r="F13" s="61"/>
    </row>
    <row r="14" spans="1:10" x14ac:dyDescent="0.25">
      <c r="A14" s="183">
        <v>1</v>
      </c>
      <c r="B14" s="65">
        <v>6</v>
      </c>
      <c r="C14" s="182">
        <v>500</v>
      </c>
      <c r="E14" s="61" t="s">
        <v>39</v>
      </c>
      <c r="F14" s="61"/>
    </row>
    <row r="15" spans="1:10" x14ac:dyDescent="0.25">
      <c r="A15" s="183">
        <v>1</v>
      </c>
      <c r="B15" s="65">
        <v>7</v>
      </c>
      <c r="C15" s="182">
        <v>500</v>
      </c>
      <c r="E15" s="61" t="s">
        <v>40</v>
      </c>
      <c r="F15" s="61"/>
    </row>
    <row r="16" spans="1:10" x14ac:dyDescent="0.25">
      <c r="A16" s="183">
        <v>1</v>
      </c>
      <c r="B16" s="65">
        <v>8</v>
      </c>
      <c r="C16" s="182">
        <v>500</v>
      </c>
      <c r="E16" s="61" t="s">
        <v>41</v>
      </c>
      <c r="F16" s="61"/>
    </row>
    <row r="17" spans="1:6" x14ac:dyDescent="0.25">
      <c r="A17" s="183">
        <v>1</v>
      </c>
      <c r="B17" s="65">
        <v>9</v>
      </c>
      <c r="C17" s="182">
        <v>500</v>
      </c>
      <c r="E17" s="61" t="s">
        <v>42</v>
      </c>
      <c r="F17" s="61"/>
    </row>
    <row r="18" spans="1:6" x14ac:dyDescent="0.25">
      <c r="A18" s="183">
        <v>1</v>
      </c>
      <c r="B18" s="65">
        <v>10</v>
      </c>
      <c r="C18" s="182">
        <v>500</v>
      </c>
      <c r="E18" s="61" t="s">
        <v>43</v>
      </c>
      <c r="F18" s="61"/>
    </row>
    <row r="19" spans="1:6" x14ac:dyDescent="0.25">
      <c r="A19" s="183">
        <v>1</v>
      </c>
      <c r="B19" s="65">
        <v>11</v>
      </c>
      <c r="C19" s="182">
        <v>500</v>
      </c>
      <c r="E19" s="61" t="s">
        <v>44</v>
      </c>
      <c r="F19" s="61"/>
    </row>
    <row r="20" spans="1:6" x14ac:dyDescent="0.25">
      <c r="A20" s="183">
        <v>1</v>
      </c>
      <c r="B20" s="65">
        <v>12</v>
      </c>
      <c r="C20" s="182">
        <v>500</v>
      </c>
      <c r="E20" s="61" t="s">
        <v>45</v>
      </c>
    </row>
    <row r="21" spans="1:6" x14ac:dyDescent="0.25">
      <c r="A21" s="183">
        <v>1</v>
      </c>
      <c r="B21" s="65">
        <v>13</v>
      </c>
      <c r="C21" s="182">
        <v>500</v>
      </c>
      <c r="E21" s="61" t="s">
        <v>46</v>
      </c>
    </row>
    <row r="22" spans="1:6" x14ac:dyDescent="0.25">
      <c r="A22" s="65"/>
      <c r="B22" s="65"/>
      <c r="C22" s="77"/>
      <c r="E22" s="61" t="s">
        <v>135</v>
      </c>
    </row>
    <row r="23" spans="1:6" x14ac:dyDescent="0.25">
      <c r="A23" s="65"/>
      <c r="B23" s="65"/>
      <c r="C23" s="77"/>
      <c r="E23" s="61"/>
    </row>
    <row r="24" spans="1:6" x14ac:dyDescent="0.25">
      <c r="A24" s="65"/>
      <c r="B24" s="65"/>
      <c r="C24" s="77"/>
    </row>
    <row r="25" spans="1:6" x14ac:dyDescent="0.25">
      <c r="A25" s="65"/>
      <c r="B25" s="65"/>
      <c r="C25" s="77"/>
    </row>
    <row r="26" spans="1:6" x14ac:dyDescent="0.25">
      <c r="A26" s="65"/>
      <c r="B26" s="73"/>
      <c r="C26" s="77"/>
    </row>
    <row r="27" spans="1:6" ht="15.75" x14ac:dyDescent="0.25">
      <c r="A27" s="65"/>
      <c r="B27" s="73"/>
      <c r="C27" s="77"/>
      <c r="E27" s="35" t="s">
        <v>71</v>
      </c>
    </row>
    <row r="28" spans="1:6" ht="15.75" x14ac:dyDescent="0.25">
      <c r="A28" s="65"/>
      <c r="B28" s="73" t="s">
        <v>71</v>
      </c>
      <c r="C28" s="77"/>
      <c r="E28" s="35"/>
    </row>
    <row r="29" spans="1:6" ht="15.75" x14ac:dyDescent="0.25">
      <c r="A29" s="65"/>
      <c r="B29" s="65"/>
      <c r="C29" s="32"/>
      <c r="E29" s="35"/>
    </row>
    <row r="30" spans="1:6" ht="15.75" x14ac:dyDescent="0.25">
      <c r="A30" s="65"/>
      <c r="B30" s="65"/>
      <c r="C30" s="32"/>
      <c r="E30" s="35"/>
    </row>
    <row r="31" spans="1:6" ht="15.75" x14ac:dyDescent="0.25">
      <c r="A31" s="65"/>
      <c r="B31" s="65"/>
      <c r="C31" s="32"/>
      <c r="E31" s="35"/>
    </row>
    <row r="32" spans="1:6" x14ac:dyDescent="0.25">
      <c r="A32" s="65"/>
      <c r="B32" s="65"/>
      <c r="C32" s="72"/>
    </row>
    <row r="33" spans="1:5" x14ac:dyDescent="0.25">
      <c r="A33" s="65"/>
      <c r="B33" s="65"/>
      <c r="C33" s="72"/>
    </row>
    <row r="34" spans="1:5" x14ac:dyDescent="0.25">
      <c r="A34" s="65"/>
      <c r="B34" s="65"/>
      <c r="C34" s="72"/>
    </row>
    <row r="35" spans="1:5" x14ac:dyDescent="0.25">
      <c r="A35" s="65"/>
      <c r="B35" s="65"/>
      <c r="C35" s="72"/>
    </row>
    <row r="36" spans="1:5" x14ac:dyDescent="0.25">
      <c r="A36" s="65"/>
      <c r="B36" s="65"/>
      <c r="C36" s="72"/>
    </row>
    <row r="37" spans="1:5" x14ac:dyDescent="0.25">
      <c r="A37" s="65"/>
      <c r="B37" s="65"/>
      <c r="C37" s="73"/>
    </row>
    <row r="38" spans="1:5" x14ac:dyDescent="0.25">
      <c r="A38" s="65"/>
      <c r="B38" s="65"/>
      <c r="C38" s="65"/>
    </row>
    <row r="39" spans="1:5" x14ac:dyDescent="0.25">
      <c r="A39" s="61"/>
      <c r="B39" s="64"/>
      <c r="C39" s="64">
        <f>SUM(C9:C38)</f>
        <v>5000</v>
      </c>
      <c r="D39" s="61" t="s">
        <v>48</v>
      </c>
    </row>
    <row r="40" spans="1:5" x14ac:dyDescent="0.25">
      <c r="A40" s="64">
        <f>SUM(A9:A39)</f>
        <v>13</v>
      </c>
      <c r="B40" s="61" t="s">
        <v>49</v>
      </c>
      <c r="C40" s="61"/>
    </row>
    <row r="41" spans="1:5" x14ac:dyDescent="0.25">
      <c r="A41" s="61"/>
      <c r="B41" s="180">
        <f>C39/A40</f>
        <v>384.61538461538464</v>
      </c>
      <c r="C41" s="61" t="s">
        <v>50</v>
      </c>
    </row>
    <row r="42" spans="1:5" x14ac:dyDescent="0.25">
      <c r="A42" s="61"/>
      <c r="B42" s="61"/>
      <c r="C42" s="61"/>
      <c r="D42" s="65">
        <v>500</v>
      </c>
      <c r="E42" s="61" t="s">
        <v>51</v>
      </c>
    </row>
    <row r="43" spans="1:5" x14ac:dyDescent="0.25">
      <c r="A43" s="61"/>
      <c r="B43" s="61"/>
      <c r="C43" s="61"/>
      <c r="D43" s="67">
        <f>B41/D42</f>
        <v>0.76923076923076927</v>
      </c>
      <c r="E43" s="61" t="s">
        <v>52</v>
      </c>
    </row>
    <row r="44" spans="1:5" x14ac:dyDescent="0.25">
      <c r="A44" s="61"/>
      <c r="B44" s="61"/>
      <c r="C44" s="61"/>
    </row>
    <row r="45" spans="1:5" ht="15.75" x14ac:dyDescent="0.25">
      <c r="A45" s="96" t="s">
        <v>150</v>
      </c>
      <c r="B45" s="61"/>
      <c r="C45" s="61"/>
    </row>
  </sheetData>
  <pageMargins left="0.7" right="0.7" top="0.75" bottom="0.75" header="0.3" footer="0.3"/>
  <pageSetup scale="61" orientation="portrait" r:id="rId1"/>
  <drawing r:id="rId2"/>
</worksheet>
</file>

<file path=xl/worksheets/sheet1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1"/>
  <dimension ref="A1:W42"/>
  <sheetViews>
    <sheetView topLeftCell="A7" workbookViewId="0">
      <selection activeCell="J30" sqref="J30"/>
    </sheetView>
  </sheetViews>
  <sheetFormatPr defaultColWidth="9.140625" defaultRowHeight="15" x14ac:dyDescent="0.25"/>
  <cols>
    <col min="1" max="16384" width="9.140625" style="59"/>
  </cols>
  <sheetData>
    <row r="1" spans="1:23" ht="21" x14ac:dyDescent="0.35">
      <c r="A1" s="63" t="s">
        <v>23</v>
      </c>
      <c r="B1" s="61"/>
      <c r="C1" s="61"/>
      <c r="I1" s="63" t="s">
        <v>53</v>
      </c>
      <c r="N1"/>
      <c r="O1"/>
      <c r="P1"/>
      <c r="Q1"/>
      <c r="R1"/>
      <c r="S1"/>
      <c r="T1"/>
      <c r="U1"/>
      <c r="V1"/>
      <c r="W1"/>
    </row>
    <row r="2" spans="1:23" x14ac:dyDescent="0.25">
      <c r="A2" s="61"/>
      <c r="B2" s="65">
        <v>10.1</v>
      </c>
      <c r="C2" s="61" t="s">
        <v>24</v>
      </c>
      <c r="N2"/>
      <c r="O2"/>
      <c r="P2"/>
      <c r="Q2"/>
      <c r="R2"/>
      <c r="S2"/>
      <c r="T2"/>
      <c r="U2"/>
      <c r="V2"/>
      <c r="W2"/>
    </row>
    <row r="3" spans="1:23" x14ac:dyDescent="0.25">
      <c r="A3" s="61"/>
      <c r="B3" s="65" t="s">
        <v>59</v>
      </c>
      <c r="C3" s="61" t="s">
        <v>26</v>
      </c>
      <c r="N3"/>
      <c r="O3"/>
      <c r="P3"/>
      <c r="Q3"/>
      <c r="R3"/>
      <c r="S3"/>
      <c r="T3"/>
      <c r="U3"/>
      <c r="V3"/>
      <c r="W3"/>
    </row>
    <row r="4" spans="1:23" x14ac:dyDescent="0.25">
      <c r="A4" s="61"/>
      <c r="B4" s="25" t="s">
        <v>27</v>
      </c>
      <c r="C4" s="61"/>
      <c r="D4" s="26" t="s">
        <v>61</v>
      </c>
      <c r="E4" s="66"/>
      <c r="F4" s="66"/>
      <c r="G4" s="66"/>
      <c r="H4" s="66"/>
      <c r="I4" s="66"/>
      <c r="J4" s="66"/>
      <c r="N4"/>
      <c r="O4"/>
      <c r="P4"/>
      <c r="Q4"/>
      <c r="R4"/>
      <c r="S4"/>
      <c r="T4"/>
      <c r="U4"/>
      <c r="V4"/>
      <c r="W4"/>
    </row>
    <row r="5" spans="1:23" x14ac:dyDescent="0.25">
      <c r="A5" s="61"/>
      <c r="B5" s="28"/>
      <c r="C5" s="61"/>
      <c r="N5"/>
      <c r="O5"/>
      <c r="P5"/>
      <c r="Q5"/>
      <c r="R5"/>
      <c r="S5"/>
      <c r="T5"/>
      <c r="U5"/>
      <c r="V5"/>
      <c r="W5"/>
    </row>
    <row r="6" spans="1:23" x14ac:dyDescent="0.25">
      <c r="A6" s="61"/>
      <c r="B6" s="61"/>
      <c r="C6" s="61"/>
      <c r="F6" s="26" t="s">
        <v>29</v>
      </c>
      <c r="G6" s="26"/>
      <c r="H6" s="26" t="s">
        <v>60</v>
      </c>
      <c r="I6" s="26"/>
      <c r="J6" s="26"/>
      <c r="N6"/>
      <c r="O6"/>
      <c r="P6"/>
      <c r="Q6"/>
      <c r="R6"/>
      <c r="S6"/>
      <c r="T6"/>
      <c r="U6"/>
      <c r="V6"/>
      <c r="W6"/>
    </row>
    <row r="7" spans="1:23" ht="26.25" x14ac:dyDescent="0.25">
      <c r="A7" s="60" t="s">
        <v>31</v>
      </c>
      <c r="B7" s="60" t="s">
        <v>32</v>
      </c>
      <c r="C7" s="60" t="s">
        <v>33</v>
      </c>
      <c r="N7"/>
      <c r="O7"/>
      <c r="P7"/>
      <c r="Q7"/>
      <c r="R7"/>
      <c r="S7"/>
      <c r="T7"/>
      <c r="U7"/>
      <c r="V7"/>
      <c r="W7"/>
    </row>
    <row r="8" spans="1:23" x14ac:dyDescent="0.25">
      <c r="A8" s="61"/>
      <c r="B8" s="62" t="s">
        <v>34</v>
      </c>
      <c r="C8" s="62" t="s">
        <v>3</v>
      </c>
      <c r="N8"/>
      <c r="O8"/>
      <c r="P8"/>
      <c r="Q8"/>
      <c r="R8"/>
      <c r="S8"/>
      <c r="T8"/>
      <c r="U8"/>
      <c r="V8"/>
      <c r="W8"/>
    </row>
    <row r="9" spans="1:23" x14ac:dyDescent="0.25">
      <c r="A9" s="65">
        <v>1</v>
      </c>
      <c r="B9" s="65">
        <v>1</v>
      </c>
      <c r="C9" s="65">
        <f>139+233</f>
        <v>372</v>
      </c>
      <c r="E9" s="61" t="s">
        <v>35</v>
      </c>
      <c r="F9" s="61"/>
      <c r="N9"/>
      <c r="O9"/>
      <c r="P9"/>
      <c r="Q9"/>
      <c r="R9"/>
      <c r="S9"/>
      <c r="T9"/>
      <c r="U9"/>
      <c r="V9"/>
      <c r="W9"/>
    </row>
    <row r="10" spans="1:23" x14ac:dyDescent="0.25">
      <c r="A10" s="65">
        <v>1</v>
      </c>
      <c r="B10" s="65">
        <v>2</v>
      </c>
      <c r="C10" s="65">
        <f>165.5+299</f>
        <v>464.5</v>
      </c>
      <c r="E10" s="61" t="s">
        <v>36</v>
      </c>
      <c r="F10" s="61"/>
      <c r="N10"/>
      <c r="O10"/>
      <c r="P10"/>
      <c r="Q10"/>
      <c r="R10"/>
      <c r="S10"/>
      <c r="T10"/>
      <c r="U10"/>
      <c r="V10"/>
      <c r="W10"/>
    </row>
    <row r="11" spans="1:23" x14ac:dyDescent="0.25">
      <c r="A11" s="65">
        <v>1</v>
      </c>
      <c r="B11" s="65">
        <v>3</v>
      </c>
      <c r="C11" s="65">
        <f>169+275</f>
        <v>444</v>
      </c>
      <c r="E11" s="61" t="s">
        <v>37</v>
      </c>
      <c r="F11" s="61"/>
      <c r="N11"/>
      <c r="O11"/>
      <c r="P11"/>
      <c r="Q11"/>
      <c r="R11"/>
      <c r="S11"/>
      <c r="T11"/>
      <c r="U11"/>
      <c r="V11"/>
      <c r="W11"/>
    </row>
    <row r="12" spans="1:23" x14ac:dyDescent="0.25">
      <c r="A12" s="65">
        <v>1</v>
      </c>
      <c r="B12" s="65">
        <v>4</v>
      </c>
      <c r="C12" s="65">
        <f>185+251</f>
        <v>436</v>
      </c>
      <c r="E12" s="61" t="s">
        <v>38</v>
      </c>
      <c r="F12" s="61"/>
      <c r="N12"/>
      <c r="O12"/>
      <c r="P12"/>
      <c r="Q12"/>
      <c r="R12"/>
      <c r="S12"/>
      <c r="T12"/>
      <c r="U12"/>
      <c r="V12"/>
      <c r="W12"/>
    </row>
    <row r="13" spans="1:23" x14ac:dyDescent="0.25">
      <c r="A13" s="65">
        <v>1</v>
      </c>
      <c r="B13" s="65">
        <v>5</v>
      </c>
      <c r="C13" s="65">
        <f>187+218</f>
        <v>405</v>
      </c>
      <c r="E13" s="61" t="s">
        <v>39</v>
      </c>
      <c r="N13"/>
      <c r="O13"/>
      <c r="P13"/>
      <c r="Q13"/>
      <c r="R13"/>
      <c r="S13"/>
      <c r="T13"/>
      <c r="U13"/>
      <c r="V13"/>
      <c r="W13"/>
    </row>
    <row r="14" spans="1:23" x14ac:dyDescent="0.25">
      <c r="A14" s="65">
        <v>1</v>
      </c>
      <c r="B14" s="65">
        <v>6</v>
      </c>
      <c r="C14" s="65">
        <f>200+252</f>
        <v>452</v>
      </c>
      <c r="E14" s="61" t="s">
        <v>40</v>
      </c>
      <c r="N14"/>
      <c r="O14"/>
      <c r="P14"/>
      <c r="Q14"/>
      <c r="R14"/>
      <c r="S14"/>
      <c r="T14"/>
      <c r="U14"/>
      <c r="V14"/>
      <c r="W14"/>
    </row>
    <row r="15" spans="1:23" x14ac:dyDescent="0.25">
      <c r="A15" s="65">
        <v>1</v>
      </c>
      <c r="B15" s="65">
        <v>7</v>
      </c>
      <c r="C15" s="65">
        <f>166+291</f>
        <v>457</v>
      </c>
      <c r="E15" s="61" t="s">
        <v>41</v>
      </c>
      <c r="N15"/>
      <c r="O15"/>
      <c r="P15"/>
      <c r="Q15"/>
      <c r="R15"/>
      <c r="S15"/>
      <c r="T15"/>
      <c r="U15"/>
      <c r="V15"/>
      <c r="W15"/>
    </row>
    <row r="16" spans="1:23" x14ac:dyDescent="0.25">
      <c r="A16" s="65">
        <v>1</v>
      </c>
      <c r="B16" s="65">
        <v>8</v>
      </c>
      <c r="C16" s="65">
        <f>159+251</f>
        <v>410</v>
      </c>
      <c r="E16" s="61" t="s">
        <v>42</v>
      </c>
      <c r="N16"/>
      <c r="O16"/>
      <c r="P16"/>
      <c r="Q16"/>
      <c r="R16"/>
      <c r="S16"/>
      <c r="T16"/>
      <c r="U16"/>
      <c r="V16"/>
      <c r="W16"/>
    </row>
    <row r="17" spans="1:23" x14ac:dyDescent="0.25">
      <c r="A17" s="65">
        <v>1</v>
      </c>
      <c r="B17" s="65">
        <v>9</v>
      </c>
      <c r="C17" s="65">
        <f>137+240</f>
        <v>377</v>
      </c>
      <c r="E17" s="61" t="s">
        <v>43</v>
      </c>
      <c r="F17" s="61"/>
      <c r="N17"/>
      <c r="O17"/>
      <c r="P17"/>
      <c r="Q17"/>
      <c r="R17"/>
      <c r="S17"/>
      <c r="T17"/>
      <c r="U17"/>
      <c r="V17"/>
      <c r="W17"/>
    </row>
    <row r="18" spans="1:23" x14ac:dyDescent="0.25">
      <c r="A18" s="65">
        <v>1</v>
      </c>
      <c r="B18" s="65">
        <v>10</v>
      </c>
      <c r="C18" s="65">
        <f>191.5+230</f>
        <v>421.5</v>
      </c>
      <c r="E18" s="61" t="s">
        <v>44</v>
      </c>
      <c r="F18" s="61"/>
      <c r="N18"/>
      <c r="O18"/>
      <c r="P18"/>
      <c r="Q18"/>
      <c r="R18"/>
      <c r="S18"/>
      <c r="T18"/>
      <c r="U18"/>
      <c r="V18"/>
      <c r="W18"/>
    </row>
    <row r="19" spans="1:23" x14ac:dyDescent="0.25">
      <c r="A19" s="65">
        <v>1</v>
      </c>
      <c r="B19" s="65">
        <v>11</v>
      </c>
      <c r="C19" s="65">
        <v>133</v>
      </c>
      <c r="E19" s="61" t="s">
        <v>45</v>
      </c>
      <c r="F19" s="61"/>
      <c r="N19"/>
      <c r="O19"/>
      <c r="P19"/>
      <c r="Q19"/>
      <c r="R19"/>
      <c r="S19"/>
      <c r="T19"/>
      <c r="U19"/>
      <c r="V19"/>
      <c r="W19"/>
    </row>
    <row r="20" spans="1:23" x14ac:dyDescent="0.25">
      <c r="A20" s="65"/>
      <c r="B20" s="65"/>
      <c r="C20" s="65"/>
      <c r="E20" s="61" t="s">
        <v>46</v>
      </c>
      <c r="F20" s="61"/>
      <c r="N20"/>
      <c r="O20"/>
      <c r="P20"/>
      <c r="Q20"/>
      <c r="R20"/>
      <c r="S20"/>
      <c r="T20"/>
      <c r="U20"/>
      <c r="V20"/>
      <c r="W20"/>
    </row>
    <row r="21" spans="1:23" x14ac:dyDescent="0.25">
      <c r="A21" s="65"/>
      <c r="B21" s="65"/>
      <c r="C21" s="65"/>
      <c r="E21" s="61" t="s">
        <v>47</v>
      </c>
      <c r="N21"/>
      <c r="O21"/>
      <c r="P21"/>
      <c r="Q21"/>
      <c r="R21"/>
      <c r="S21"/>
      <c r="T21"/>
      <c r="U21"/>
      <c r="V21"/>
      <c r="W21"/>
    </row>
    <row r="22" spans="1:23" x14ac:dyDescent="0.25">
      <c r="A22" s="65"/>
      <c r="B22" s="65"/>
      <c r="C22" s="65"/>
      <c r="E22" s="61" t="s">
        <v>162</v>
      </c>
      <c r="N22"/>
      <c r="O22"/>
      <c r="P22"/>
      <c r="Q22"/>
      <c r="R22"/>
      <c r="S22"/>
      <c r="T22"/>
      <c r="U22"/>
      <c r="V22"/>
      <c r="W22"/>
    </row>
    <row r="23" spans="1:23" x14ac:dyDescent="0.25">
      <c r="A23" s="65"/>
      <c r="B23" s="65"/>
      <c r="C23" s="32"/>
      <c r="N23"/>
      <c r="O23"/>
      <c r="P23"/>
      <c r="Q23"/>
      <c r="R23"/>
      <c r="S23"/>
      <c r="T23"/>
      <c r="U23"/>
      <c r="V23"/>
      <c r="W23"/>
    </row>
    <row r="24" spans="1:23" x14ac:dyDescent="0.25">
      <c r="A24" s="65"/>
      <c r="B24" s="65"/>
      <c r="C24" s="32"/>
      <c r="N24"/>
      <c r="O24"/>
      <c r="P24"/>
      <c r="Q24"/>
      <c r="R24"/>
      <c r="S24"/>
      <c r="T24"/>
      <c r="U24"/>
      <c r="V24"/>
      <c r="W24"/>
    </row>
    <row r="25" spans="1:23" ht="15.75" x14ac:dyDescent="0.25">
      <c r="A25" s="33"/>
      <c r="B25" s="33"/>
      <c r="C25" s="34"/>
      <c r="E25" s="35"/>
      <c r="N25"/>
      <c r="O25"/>
      <c r="P25"/>
      <c r="Q25"/>
      <c r="R25"/>
      <c r="S25"/>
      <c r="T25"/>
      <c r="U25"/>
      <c r="V25"/>
      <c r="W25"/>
    </row>
    <row r="26" spans="1:23" ht="15.75" x14ac:dyDescent="0.25">
      <c r="A26" s="33"/>
      <c r="B26" s="33"/>
      <c r="C26" s="34"/>
      <c r="E26" s="35"/>
      <c r="N26"/>
      <c r="O26"/>
      <c r="P26"/>
      <c r="Q26"/>
      <c r="R26"/>
      <c r="S26"/>
      <c r="T26"/>
      <c r="U26"/>
      <c r="V26"/>
      <c r="W26"/>
    </row>
    <row r="27" spans="1:23" ht="15.75" x14ac:dyDescent="0.25">
      <c r="A27" s="33"/>
      <c r="B27" s="33"/>
      <c r="C27" s="34"/>
      <c r="E27" s="35"/>
      <c r="N27"/>
      <c r="O27"/>
      <c r="P27"/>
      <c r="Q27"/>
      <c r="R27"/>
      <c r="S27"/>
      <c r="T27"/>
      <c r="U27"/>
      <c r="V27"/>
      <c r="W27"/>
    </row>
    <row r="28" spans="1:23" ht="15.75" x14ac:dyDescent="0.25">
      <c r="A28" s="33"/>
      <c r="B28" s="33"/>
      <c r="C28" s="34"/>
      <c r="E28" s="35"/>
      <c r="N28"/>
      <c r="O28"/>
      <c r="P28"/>
      <c r="Q28"/>
      <c r="R28"/>
      <c r="S28"/>
      <c r="T28"/>
      <c r="U28"/>
      <c r="V28"/>
      <c r="W28"/>
    </row>
    <row r="29" spans="1:23" ht="15.75" x14ac:dyDescent="0.25">
      <c r="A29" s="33"/>
      <c r="B29" s="33"/>
      <c r="C29" s="34"/>
      <c r="E29" s="35"/>
      <c r="N29"/>
      <c r="O29"/>
      <c r="P29"/>
      <c r="Q29"/>
      <c r="R29"/>
      <c r="S29"/>
      <c r="T29"/>
      <c r="U29"/>
      <c r="V29"/>
      <c r="W29"/>
    </row>
    <row r="30" spans="1:23" x14ac:dyDescent="0.25">
      <c r="A30" s="33"/>
      <c r="B30" s="33"/>
      <c r="C30" s="34"/>
      <c r="N30"/>
      <c r="O30"/>
      <c r="P30"/>
      <c r="Q30"/>
      <c r="R30"/>
      <c r="S30"/>
      <c r="T30"/>
      <c r="U30"/>
      <c r="V30"/>
      <c r="W30"/>
    </row>
    <row r="31" spans="1:23" x14ac:dyDescent="0.25">
      <c r="A31" s="65"/>
      <c r="B31" s="65"/>
      <c r="C31" s="65"/>
      <c r="F31" s="140" t="s">
        <v>159</v>
      </c>
      <c r="N31"/>
      <c r="O31"/>
      <c r="P31"/>
      <c r="Q31"/>
      <c r="R31"/>
      <c r="S31"/>
      <c r="T31"/>
      <c r="U31"/>
      <c r="V31"/>
      <c r="W31"/>
    </row>
    <row r="32" spans="1:23" x14ac:dyDescent="0.25">
      <c r="A32" s="61"/>
      <c r="B32" s="61"/>
      <c r="C32" s="64">
        <f>SUM(C9:C31)/2.33</f>
        <v>1876.3948497854076</v>
      </c>
      <c r="D32" s="61" t="s">
        <v>48</v>
      </c>
      <c r="N32"/>
      <c r="O32"/>
      <c r="P32"/>
      <c r="Q32"/>
      <c r="R32"/>
      <c r="S32"/>
      <c r="T32"/>
      <c r="U32"/>
      <c r="V32"/>
      <c r="W32"/>
    </row>
    <row r="33" spans="1:23" x14ac:dyDescent="0.25">
      <c r="A33" s="64">
        <f>SUM(A9:A29)</f>
        <v>11</v>
      </c>
      <c r="B33" s="61" t="s">
        <v>49</v>
      </c>
      <c r="C33" s="61"/>
      <c r="N33"/>
      <c r="O33"/>
      <c r="P33"/>
      <c r="Q33"/>
      <c r="R33"/>
      <c r="S33"/>
      <c r="T33"/>
      <c r="U33"/>
      <c r="V33"/>
      <c r="W33"/>
    </row>
    <row r="34" spans="1:23" x14ac:dyDescent="0.25">
      <c r="A34" s="61"/>
      <c r="B34" s="64">
        <f>C32/A33</f>
        <v>170.58134998049161</v>
      </c>
      <c r="C34" s="61" t="s">
        <v>50</v>
      </c>
      <c r="N34"/>
      <c r="O34"/>
      <c r="P34"/>
      <c r="Q34"/>
      <c r="R34"/>
      <c r="S34"/>
      <c r="T34"/>
      <c r="U34"/>
      <c r="V34"/>
      <c r="W34"/>
    </row>
    <row r="35" spans="1:23" x14ac:dyDescent="0.25">
      <c r="A35" s="61"/>
      <c r="B35" s="61"/>
      <c r="C35" s="61"/>
      <c r="D35" s="65">
        <v>200</v>
      </c>
      <c r="E35" s="61" t="s">
        <v>51</v>
      </c>
      <c r="N35"/>
      <c r="O35"/>
      <c r="P35"/>
      <c r="Q35"/>
      <c r="R35"/>
      <c r="S35"/>
      <c r="T35"/>
      <c r="U35"/>
      <c r="V35"/>
      <c r="W35"/>
    </row>
    <row r="36" spans="1:23" x14ac:dyDescent="0.25">
      <c r="A36" s="61"/>
      <c r="B36" s="61"/>
      <c r="C36" s="61"/>
      <c r="D36" s="67">
        <f>B34/D35</f>
        <v>0.85290674990245807</v>
      </c>
      <c r="E36" s="61" t="s">
        <v>52</v>
      </c>
      <c r="N36"/>
      <c r="O36"/>
      <c r="P36"/>
      <c r="Q36"/>
      <c r="R36"/>
      <c r="S36"/>
      <c r="T36"/>
      <c r="U36"/>
      <c r="V36"/>
      <c r="W36"/>
    </row>
    <row r="37" spans="1:23" x14ac:dyDescent="0.25">
      <c r="A37" s="61"/>
      <c r="B37" s="61"/>
      <c r="C37" s="61"/>
      <c r="N37"/>
      <c r="O37"/>
      <c r="P37"/>
      <c r="Q37"/>
      <c r="R37"/>
      <c r="S37"/>
      <c r="T37"/>
      <c r="U37"/>
      <c r="V37"/>
      <c r="W37"/>
    </row>
    <row r="38" spans="1:23" x14ac:dyDescent="0.25">
      <c r="N38"/>
      <c r="O38"/>
      <c r="P38"/>
      <c r="Q38"/>
      <c r="R38"/>
      <c r="S38"/>
      <c r="T38"/>
      <c r="U38"/>
      <c r="V38"/>
      <c r="W38"/>
    </row>
    <row r="39" spans="1:23" x14ac:dyDescent="0.25">
      <c r="N39"/>
      <c r="O39"/>
      <c r="P39"/>
      <c r="Q39"/>
      <c r="R39"/>
      <c r="S39"/>
      <c r="T39"/>
      <c r="U39"/>
      <c r="V39"/>
      <c r="W39"/>
    </row>
    <row r="40" spans="1:23" x14ac:dyDescent="0.25">
      <c r="N40"/>
      <c r="O40"/>
      <c r="P40"/>
      <c r="Q40"/>
      <c r="R40"/>
      <c r="S40"/>
      <c r="T40"/>
      <c r="U40"/>
      <c r="V40"/>
      <c r="W40"/>
    </row>
    <row r="41" spans="1:23" x14ac:dyDescent="0.25">
      <c r="N41"/>
      <c r="O41"/>
      <c r="P41"/>
      <c r="Q41"/>
      <c r="R41"/>
      <c r="S41"/>
      <c r="T41"/>
      <c r="U41"/>
      <c r="V41"/>
      <c r="W41"/>
    </row>
    <row r="42" spans="1:23" x14ac:dyDescent="0.25">
      <c r="N42"/>
      <c r="O42"/>
      <c r="P42"/>
      <c r="Q42"/>
      <c r="R42"/>
      <c r="S42"/>
      <c r="T42"/>
      <c r="U42"/>
      <c r="V42"/>
      <c r="W42"/>
    </row>
  </sheetData>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41985" r:id="rId4">
          <objectPr defaultSize="0" autoPict="0" r:id="rId5">
            <anchor moveWithCells="1">
              <from>
                <xdr:col>1</xdr:col>
                <xdr:colOff>0</xdr:colOff>
                <xdr:row>38</xdr:row>
                <xdr:rowOff>0</xdr:rowOff>
              </from>
              <to>
                <xdr:col>15</xdr:col>
                <xdr:colOff>400050</xdr:colOff>
                <xdr:row>58</xdr:row>
                <xdr:rowOff>133350</xdr:rowOff>
              </to>
            </anchor>
          </objectPr>
        </oleObject>
      </mc:Choice>
      <mc:Fallback>
        <oleObject progId="Word.Document.12" shapeId="41985" r:id="rId4"/>
      </mc:Fallback>
    </mc:AlternateContent>
  </oleObjects>
</worksheet>
</file>

<file path=xl/worksheets/sheet1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56"/>
  <sheetViews>
    <sheetView topLeftCell="A28" workbookViewId="0">
      <selection activeCell="M39" sqref="M39"/>
    </sheetView>
  </sheetViews>
  <sheetFormatPr defaultColWidth="9.140625" defaultRowHeight="15" x14ac:dyDescent="0.25"/>
  <cols>
    <col min="1" max="2" width="9.140625" style="59"/>
    <col min="3" max="3" width="10.28515625" style="59" customWidth="1"/>
    <col min="4" max="16384" width="9.140625" style="59"/>
  </cols>
  <sheetData>
    <row r="1" spans="1:22" ht="21" x14ac:dyDescent="0.35">
      <c r="A1" s="63" t="s">
        <v>209</v>
      </c>
      <c r="B1" s="61"/>
      <c r="C1" s="61"/>
    </row>
    <row r="2" spans="1:22" x14ac:dyDescent="0.25">
      <c r="A2" s="61"/>
      <c r="B2" s="65">
        <v>10.199999999999999</v>
      </c>
      <c r="C2" s="61" t="s">
        <v>24</v>
      </c>
      <c r="D2" s="297" t="s">
        <v>79</v>
      </c>
    </row>
    <row r="3" spans="1:22" ht="22.5" customHeight="1" x14ac:dyDescent="0.25">
      <c r="A3" s="61"/>
      <c r="B3" s="65" t="s">
        <v>59</v>
      </c>
      <c r="C3" s="61" t="s">
        <v>26</v>
      </c>
      <c r="D3" s="297" t="s">
        <v>245</v>
      </c>
    </row>
    <row r="4" spans="1:22" x14ac:dyDescent="0.25">
      <c r="A4" s="61"/>
      <c r="B4" s="25" t="s">
        <v>27</v>
      </c>
      <c r="C4" s="61"/>
      <c r="D4" s="26" t="s">
        <v>260</v>
      </c>
      <c r="E4" s="66"/>
      <c r="F4" s="66"/>
      <c r="G4" s="66"/>
      <c r="H4" s="66"/>
      <c r="I4" s="66"/>
      <c r="J4" s="66"/>
    </row>
    <row r="5" spans="1:22" ht="23.25" customHeight="1" x14ac:dyDescent="0.25">
      <c r="A5" s="61"/>
      <c r="B5" s="28"/>
      <c r="C5" s="61"/>
    </row>
    <row r="6" spans="1:22" x14ac:dyDescent="0.25">
      <c r="A6" s="61"/>
      <c r="B6" s="61"/>
      <c r="C6" s="61"/>
      <c r="F6" s="26" t="s">
        <v>29</v>
      </c>
      <c r="G6" s="26"/>
      <c r="H6" s="26" t="s">
        <v>218</v>
      </c>
      <c r="I6" s="26"/>
      <c r="J6" s="26"/>
    </row>
    <row r="7" spans="1:22" ht="31.5" customHeight="1" x14ac:dyDescent="0.25">
      <c r="A7" s="60" t="s">
        <v>31</v>
      </c>
      <c r="B7" s="165" t="s">
        <v>32</v>
      </c>
      <c r="C7" s="165" t="s">
        <v>33</v>
      </c>
    </row>
    <row r="8" spans="1:22" x14ac:dyDescent="0.25">
      <c r="A8" s="61"/>
      <c r="B8" s="166" t="s">
        <v>34</v>
      </c>
      <c r="C8" s="166" t="s">
        <v>3</v>
      </c>
    </row>
    <row r="9" spans="1:22" x14ac:dyDescent="0.25">
      <c r="A9" s="183">
        <v>1</v>
      </c>
      <c r="B9" s="155"/>
      <c r="C9" s="58">
        <v>8.5</v>
      </c>
      <c r="E9" s="61" t="s">
        <v>35</v>
      </c>
      <c r="F9" s="61"/>
      <c r="M9" s="171"/>
    </row>
    <row r="10" spans="1:22" x14ac:dyDescent="0.25">
      <c r="A10" s="183">
        <v>1</v>
      </c>
      <c r="B10" s="155"/>
      <c r="C10" s="58">
        <v>7</v>
      </c>
      <c r="E10" s="61" t="s">
        <v>36</v>
      </c>
      <c r="F10" s="61"/>
    </row>
    <row r="11" spans="1:22" x14ac:dyDescent="0.25">
      <c r="A11" s="183">
        <v>1</v>
      </c>
      <c r="B11" s="155"/>
      <c r="C11" s="58">
        <v>8</v>
      </c>
      <c r="E11" s="61" t="s">
        <v>37</v>
      </c>
      <c r="F11" s="61"/>
    </row>
    <row r="12" spans="1:22" x14ac:dyDescent="0.25">
      <c r="A12" s="183">
        <v>1</v>
      </c>
      <c r="B12" s="155"/>
      <c r="C12" s="58">
        <v>7</v>
      </c>
      <c r="E12" s="61"/>
      <c r="F12" s="61"/>
    </row>
    <row r="13" spans="1:22" ht="21" x14ac:dyDescent="0.35">
      <c r="A13" s="183">
        <v>1</v>
      </c>
      <c r="B13" s="155"/>
      <c r="C13" s="58">
        <v>9</v>
      </c>
      <c r="E13" s="61" t="s">
        <v>38</v>
      </c>
      <c r="F13" s="61"/>
      <c r="M13" s="63"/>
      <c r="N13" s="75"/>
      <c r="O13" s="75"/>
      <c r="P13" s="76"/>
    </row>
    <row r="14" spans="1:22" x14ac:dyDescent="0.25">
      <c r="A14" s="183">
        <v>1</v>
      </c>
      <c r="B14" s="155"/>
      <c r="C14" s="58">
        <v>7</v>
      </c>
      <c r="E14" s="61" t="s">
        <v>39</v>
      </c>
      <c r="F14" s="61"/>
      <c r="M14" s="117"/>
      <c r="N14" s="116"/>
      <c r="O14" s="117"/>
      <c r="P14" s="122"/>
      <c r="Q14" s="122"/>
      <c r="R14" s="122"/>
      <c r="S14" s="122"/>
      <c r="T14" s="122"/>
      <c r="U14" s="122"/>
      <c r="V14" s="122"/>
    </row>
    <row r="15" spans="1:22" x14ac:dyDescent="0.25">
      <c r="A15" s="183">
        <v>1</v>
      </c>
      <c r="B15" s="155"/>
      <c r="C15" s="58">
        <v>4</v>
      </c>
      <c r="E15" s="61" t="s">
        <v>40</v>
      </c>
      <c r="F15" s="61"/>
      <c r="M15" s="117"/>
      <c r="N15" s="116"/>
      <c r="O15" s="117"/>
      <c r="P15" s="122"/>
      <c r="Q15" s="122"/>
      <c r="R15" s="122"/>
      <c r="S15" s="122"/>
      <c r="T15" s="122"/>
      <c r="U15" s="122"/>
      <c r="V15" s="122"/>
    </row>
    <row r="16" spans="1:22" x14ac:dyDescent="0.25">
      <c r="A16" s="183">
        <v>1</v>
      </c>
      <c r="B16" s="155"/>
      <c r="C16" s="58">
        <v>9</v>
      </c>
      <c r="E16" s="61" t="s">
        <v>41</v>
      </c>
      <c r="F16" s="61"/>
      <c r="M16" s="117"/>
      <c r="N16" s="123"/>
      <c r="O16" s="117"/>
      <c r="P16" s="117"/>
      <c r="Q16" s="122"/>
      <c r="R16" s="122"/>
      <c r="S16" s="122"/>
      <c r="T16" s="122"/>
      <c r="U16" s="122"/>
      <c r="V16" s="122"/>
    </row>
    <row r="17" spans="1:22" x14ac:dyDescent="0.25">
      <c r="B17" s="155"/>
      <c r="C17" s="58"/>
      <c r="E17" s="61" t="s">
        <v>42</v>
      </c>
      <c r="F17" s="61"/>
      <c r="M17" s="117"/>
      <c r="N17" s="116"/>
      <c r="O17" s="117"/>
      <c r="P17" s="122"/>
      <c r="Q17" s="122"/>
      <c r="R17" s="122"/>
      <c r="S17" s="122"/>
      <c r="T17" s="122"/>
      <c r="U17" s="122"/>
      <c r="V17" s="122"/>
    </row>
    <row r="18" spans="1:22" x14ac:dyDescent="0.25">
      <c r="A18" s="183"/>
      <c r="B18" s="155"/>
      <c r="C18" s="172"/>
      <c r="E18" s="61" t="s">
        <v>43</v>
      </c>
      <c r="F18" s="61"/>
      <c r="M18" s="117"/>
      <c r="N18" s="117"/>
      <c r="O18" s="117"/>
      <c r="P18" s="122"/>
      <c r="Q18" s="122"/>
      <c r="R18" s="117"/>
      <c r="S18" s="117"/>
      <c r="T18" s="117"/>
      <c r="U18" s="117"/>
      <c r="V18" s="117"/>
    </row>
    <row r="19" spans="1:22" ht="16.5" customHeight="1" x14ac:dyDescent="0.25">
      <c r="A19" s="183"/>
      <c r="B19" s="155"/>
      <c r="C19" s="172"/>
      <c r="E19" s="61" t="s">
        <v>44</v>
      </c>
      <c r="F19" s="61"/>
      <c r="M19" s="124"/>
      <c r="N19" s="124"/>
      <c r="O19" s="124"/>
      <c r="P19" s="122"/>
      <c r="Q19" s="122"/>
      <c r="R19" s="122"/>
      <c r="S19" s="122"/>
      <c r="T19" s="122"/>
      <c r="U19" s="122"/>
      <c r="V19" s="122"/>
    </row>
    <row r="20" spans="1:22" x14ac:dyDescent="0.25">
      <c r="A20" s="183"/>
      <c r="B20" s="155"/>
      <c r="C20" s="172"/>
      <c r="E20" s="61" t="s">
        <v>45</v>
      </c>
      <c r="M20" s="117"/>
      <c r="N20" s="116"/>
      <c r="O20" s="116"/>
      <c r="P20" s="122"/>
      <c r="Q20" s="122"/>
      <c r="R20" s="122"/>
      <c r="S20" s="122"/>
      <c r="T20" s="122"/>
      <c r="U20" s="122"/>
      <c r="V20" s="122"/>
    </row>
    <row r="21" spans="1:22" x14ac:dyDescent="0.25">
      <c r="A21" s="183"/>
      <c r="B21" s="155"/>
      <c r="C21" s="172"/>
      <c r="E21" s="61" t="s">
        <v>46</v>
      </c>
      <c r="M21" s="116"/>
      <c r="N21" s="116"/>
      <c r="O21" s="113"/>
      <c r="P21" s="122"/>
      <c r="Q21" s="117"/>
      <c r="R21" s="117"/>
      <c r="S21" s="122"/>
      <c r="T21" s="122"/>
      <c r="U21" s="122"/>
      <c r="V21" s="122"/>
    </row>
    <row r="22" spans="1:22" x14ac:dyDescent="0.25">
      <c r="A22" s="183"/>
      <c r="B22" s="155"/>
      <c r="C22" s="172"/>
      <c r="E22" s="61" t="s">
        <v>135</v>
      </c>
      <c r="M22" s="116"/>
      <c r="N22" s="116"/>
      <c r="O22" s="113"/>
      <c r="P22" s="122"/>
      <c r="Q22" s="117"/>
      <c r="R22" s="117"/>
      <c r="S22" s="122"/>
      <c r="T22" s="122"/>
      <c r="U22" s="122"/>
      <c r="V22" s="122"/>
    </row>
    <row r="23" spans="1:22" x14ac:dyDescent="0.25">
      <c r="A23" s="183"/>
      <c r="B23" s="155"/>
      <c r="C23" s="172"/>
      <c r="E23" s="61"/>
      <c r="M23" s="116"/>
      <c r="N23" s="116"/>
      <c r="O23" s="126"/>
      <c r="P23" s="122"/>
      <c r="Q23" s="117"/>
      <c r="R23" s="117"/>
      <c r="S23" s="122"/>
      <c r="T23" s="122"/>
      <c r="U23" s="122"/>
      <c r="V23" s="122"/>
    </row>
    <row r="24" spans="1:22" x14ac:dyDescent="0.25">
      <c r="A24" s="183"/>
      <c r="B24" s="155"/>
      <c r="C24" s="172"/>
      <c r="M24" s="116"/>
      <c r="N24" s="116"/>
      <c r="O24" s="126"/>
      <c r="P24" s="122"/>
      <c r="Q24" s="117"/>
      <c r="R24" s="117"/>
      <c r="S24" s="122"/>
      <c r="T24" s="122"/>
      <c r="U24" s="122"/>
      <c r="V24" s="122"/>
    </row>
    <row r="25" spans="1:22" x14ac:dyDescent="0.25">
      <c r="A25" s="183"/>
      <c r="B25" s="155"/>
      <c r="C25" s="172"/>
      <c r="M25" s="116"/>
      <c r="N25" s="116"/>
      <c r="O25" s="126"/>
      <c r="P25" s="122"/>
      <c r="Q25" s="117"/>
      <c r="R25" s="117"/>
      <c r="S25" s="122"/>
      <c r="T25" s="122"/>
      <c r="U25" s="122"/>
      <c r="V25" s="122"/>
    </row>
    <row r="26" spans="1:22" x14ac:dyDescent="0.25">
      <c r="A26" s="183"/>
      <c r="B26" s="155"/>
      <c r="C26" s="172"/>
      <c r="M26" s="116"/>
      <c r="N26" s="116"/>
      <c r="O26" s="126"/>
      <c r="P26" s="122"/>
      <c r="Q26" s="117"/>
      <c r="R26" s="117"/>
      <c r="S26" s="122"/>
      <c r="T26" s="122"/>
      <c r="U26" s="122"/>
      <c r="V26" s="122"/>
    </row>
    <row r="27" spans="1:22" ht="15.75" x14ac:dyDescent="0.25">
      <c r="A27" s="65"/>
      <c r="B27" s="65"/>
      <c r="C27" s="72"/>
      <c r="E27" s="35"/>
      <c r="M27" s="116"/>
      <c r="N27" s="116"/>
      <c r="O27" s="126"/>
      <c r="P27" s="122"/>
      <c r="Q27" s="117"/>
      <c r="R27" s="117"/>
      <c r="S27" s="122"/>
      <c r="T27" s="122"/>
      <c r="U27" s="122"/>
      <c r="V27" s="122"/>
    </row>
    <row r="28" spans="1:22" ht="15.75" x14ac:dyDescent="0.25">
      <c r="A28" s="65"/>
      <c r="B28" s="65"/>
      <c r="C28" s="72"/>
      <c r="E28" s="35"/>
      <c r="M28" s="116"/>
      <c r="N28" s="116"/>
      <c r="O28" s="126"/>
      <c r="P28" s="122"/>
      <c r="Q28" s="117"/>
      <c r="R28" s="117"/>
      <c r="S28" s="122"/>
      <c r="T28" s="122"/>
      <c r="U28" s="122"/>
      <c r="V28" s="122"/>
    </row>
    <row r="29" spans="1:22" ht="15.75" x14ac:dyDescent="0.25">
      <c r="A29" s="65"/>
      <c r="B29" s="65"/>
      <c r="C29" s="32"/>
      <c r="E29" s="35"/>
      <c r="M29" s="116"/>
      <c r="N29" s="116"/>
      <c r="O29" s="126"/>
      <c r="P29" s="122"/>
      <c r="Q29" s="117"/>
      <c r="R29" s="117"/>
      <c r="S29" s="122"/>
      <c r="T29" s="122"/>
      <c r="U29" s="122"/>
      <c r="V29" s="122"/>
    </row>
    <row r="30" spans="1:22" ht="15.75" x14ac:dyDescent="0.25">
      <c r="A30" s="65"/>
      <c r="B30" s="65"/>
      <c r="C30" s="32"/>
      <c r="E30" s="35"/>
      <c r="M30" s="116"/>
      <c r="N30" s="116"/>
      <c r="O30" s="126"/>
      <c r="P30" s="122"/>
      <c r="Q30" s="117"/>
      <c r="R30" s="117"/>
      <c r="S30" s="122"/>
      <c r="T30" s="122"/>
      <c r="U30" s="122"/>
      <c r="V30" s="122"/>
    </row>
    <row r="31" spans="1:22" ht="15.75" x14ac:dyDescent="0.25">
      <c r="A31" s="65"/>
      <c r="B31" s="65"/>
      <c r="C31" s="32"/>
      <c r="E31" s="35"/>
      <c r="M31" s="116"/>
      <c r="N31" s="116"/>
      <c r="O31" s="126"/>
      <c r="P31" s="122"/>
      <c r="Q31" s="117"/>
      <c r="R31" s="117"/>
      <c r="S31" s="122"/>
      <c r="T31" s="122"/>
      <c r="U31" s="122"/>
      <c r="V31" s="122"/>
    </row>
    <row r="32" spans="1:22" x14ac:dyDescent="0.25">
      <c r="A32" s="65"/>
      <c r="B32" s="65"/>
      <c r="C32" s="72"/>
      <c r="M32" s="116"/>
      <c r="N32" s="116"/>
      <c r="O32" s="126"/>
      <c r="P32" s="122"/>
      <c r="Q32" s="117"/>
      <c r="R32" s="122"/>
      <c r="S32" s="122"/>
      <c r="T32" s="122"/>
      <c r="U32" s="122"/>
      <c r="V32" s="122"/>
    </row>
    <row r="33" spans="1:22" x14ac:dyDescent="0.25">
      <c r="A33" s="65"/>
      <c r="B33" s="65"/>
      <c r="C33" s="72"/>
      <c r="M33" s="116"/>
      <c r="N33" s="116"/>
      <c r="O33" s="126"/>
      <c r="P33" s="122"/>
      <c r="Q33" s="117"/>
      <c r="R33" s="122"/>
      <c r="S33" s="122"/>
      <c r="T33" s="122"/>
      <c r="U33" s="122"/>
      <c r="V33" s="122"/>
    </row>
    <row r="34" spans="1:22" x14ac:dyDescent="0.25">
      <c r="A34" s="65"/>
      <c r="B34" s="65"/>
      <c r="C34" s="72"/>
      <c r="M34" s="116"/>
      <c r="N34" s="116"/>
      <c r="O34" s="126"/>
      <c r="P34" s="122"/>
      <c r="Q34" s="122"/>
      <c r="R34" s="122"/>
      <c r="S34" s="122"/>
      <c r="T34" s="122"/>
      <c r="U34" s="122"/>
      <c r="V34" s="122"/>
    </row>
    <row r="35" spans="1:22" x14ac:dyDescent="0.25">
      <c r="A35" s="65"/>
      <c r="B35" s="65"/>
      <c r="C35" s="72"/>
      <c r="M35" s="116"/>
      <c r="N35" s="116"/>
      <c r="O35" s="126"/>
      <c r="P35" s="122"/>
      <c r="Q35" s="117"/>
      <c r="R35" s="122"/>
      <c r="S35" s="122"/>
      <c r="T35" s="122"/>
      <c r="U35" s="122"/>
      <c r="V35" s="122"/>
    </row>
    <row r="36" spans="1:22" x14ac:dyDescent="0.25">
      <c r="A36" s="65"/>
      <c r="B36" s="65"/>
      <c r="C36" s="72"/>
      <c r="M36" s="116"/>
      <c r="N36" s="116"/>
      <c r="O36" s="126"/>
      <c r="P36" s="122"/>
      <c r="Q36" s="117"/>
      <c r="R36" s="122"/>
      <c r="S36" s="122"/>
      <c r="T36" s="122"/>
      <c r="U36" s="122"/>
      <c r="V36" s="122"/>
    </row>
    <row r="37" spans="1:22" x14ac:dyDescent="0.25">
      <c r="A37" s="65"/>
      <c r="B37" s="65"/>
      <c r="C37" s="73"/>
      <c r="M37" s="116"/>
      <c r="N37" s="116"/>
      <c r="O37" s="113"/>
      <c r="P37" s="122"/>
      <c r="Q37" s="122"/>
      <c r="R37" s="122"/>
      <c r="S37" s="122"/>
      <c r="T37" s="122"/>
      <c r="U37" s="122"/>
      <c r="V37" s="122"/>
    </row>
    <row r="38" spans="1:22" x14ac:dyDescent="0.25">
      <c r="A38" s="65"/>
      <c r="B38" s="65"/>
      <c r="C38" s="65"/>
      <c r="M38" s="116"/>
      <c r="N38" s="116"/>
      <c r="O38" s="113"/>
      <c r="P38" s="122"/>
      <c r="Q38" s="122"/>
      <c r="R38" s="122"/>
      <c r="S38" s="122"/>
      <c r="T38" s="122"/>
      <c r="U38" s="122"/>
      <c r="V38" s="122"/>
    </row>
    <row r="39" spans="1:22" ht="15.75" x14ac:dyDescent="0.25">
      <c r="A39" s="61"/>
      <c r="B39" s="64"/>
      <c r="C39" s="64">
        <f>SUM(C9:C38)</f>
        <v>59.5</v>
      </c>
      <c r="D39" s="61" t="s">
        <v>48</v>
      </c>
      <c r="M39" s="116"/>
      <c r="N39" s="116"/>
      <c r="O39" s="113"/>
      <c r="P39" s="122"/>
      <c r="Q39" s="125"/>
      <c r="R39" s="122"/>
      <c r="S39" s="122"/>
      <c r="T39" s="122"/>
      <c r="U39" s="122"/>
      <c r="V39" s="122"/>
    </row>
    <row r="40" spans="1:22" ht="15.75" x14ac:dyDescent="0.25">
      <c r="A40" s="64">
        <f>SUM(A9:A39)</f>
        <v>8</v>
      </c>
      <c r="B40" s="61" t="s">
        <v>49</v>
      </c>
      <c r="C40" s="61"/>
      <c r="M40" s="116"/>
      <c r="N40" s="116"/>
      <c r="O40" s="113"/>
      <c r="P40" s="122"/>
      <c r="Q40" s="125"/>
      <c r="R40" s="122"/>
      <c r="S40" s="122"/>
      <c r="T40" s="122"/>
      <c r="U40" s="122"/>
      <c r="V40" s="122"/>
    </row>
    <row r="41" spans="1:22" ht="15.75" x14ac:dyDescent="0.25">
      <c r="A41" s="61"/>
      <c r="B41" s="180">
        <f>C39/A40</f>
        <v>7.4375</v>
      </c>
      <c r="C41" s="61" t="s">
        <v>50</v>
      </c>
      <c r="M41" s="116"/>
      <c r="N41" s="116"/>
      <c r="O41" s="113"/>
      <c r="P41" s="122"/>
      <c r="Q41" s="125"/>
      <c r="R41" s="122"/>
      <c r="S41" s="122"/>
      <c r="T41" s="122"/>
      <c r="U41" s="122"/>
      <c r="V41" s="122"/>
    </row>
    <row r="42" spans="1:22" ht="15.75" x14ac:dyDescent="0.25">
      <c r="A42" s="61"/>
      <c r="B42" s="61"/>
      <c r="C42" s="61"/>
      <c r="D42" s="65">
        <v>10</v>
      </c>
      <c r="E42" s="61" t="s">
        <v>51</v>
      </c>
      <c r="M42" s="116"/>
      <c r="N42" s="116"/>
      <c r="O42" s="113"/>
      <c r="P42" s="122"/>
      <c r="Q42" s="125"/>
      <c r="R42" s="122"/>
      <c r="S42" s="122"/>
      <c r="T42" s="122"/>
      <c r="U42" s="122"/>
      <c r="V42" s="122"/>
    </row>
    <row r="43" spans="1:22" ht="15.75" x14ac:dyDescent="0.25">
      <c r="A43" s="61"/>
      <c r="B43" s="61"/>
      <c r="C43" s="61"/>
      <c r="D43" s="67">
        <f>B41/D42</f>
        <v>0.74375000000000002</v>
      </c>
      <c r="E43" s="61" t="s">
        <v>52</v>
      </c>
      <c r="M43" s="116"/>
      <c r="N43" s="116"/>
      <c r="O43" s="113"/>
      <c r="P43" s="122"/>
      <c r="Q43" s="125"/>
      <c r="R43" s="122"/>
      <c r="S43" s="122"/>
      <c r="T43" s="122"/>
      <c r="U43" s="122"/>
      <c r="V43" s="122"/>
    </row>
    <row r="44" spans="1:22" x14ac:dyDescent="0.25">
      <c r="A44" s="61"/>
      <c r="B44" s="61"/>
      <c r="C44" s="61"/>
      <c r="M44" s="116"/>
      <c r="N44" s="116"/>
      <c r="O44" s="113"/>
      <c r="P44" s="122"/>
      <c r="Q44" s="122"/>
      <c r="R44" s="122"/>
      <c r="S44" s="122"/>
      <c r="T44" s="122"/>
      <c r="U44" s="122"/>
      <c r="V44" s="122"/>
    </row>
    <row r="45" spans="1:22" ht="15.75" x14ac:dyDescent="0.25">
      <c r="A45" s="96" t="s">
        <v>150</v>
      </c>
      <c r="B45" s="61"/>
      <c r="C45" s="61"/>
      <c r="M45" s="116"/>
      <c r="N45" s="116"/>
      <c r="O45" s="113"/>
      <c r="P45" s="122"/>
      <c r="Q45" s="122"/>
      <c r="R45" s="122"/>
      <c r="S45" s="122"/>
      <c r="T45" s="122"/>
      <c r="U45" s="122"/>
      <c r="V45" s="122"/>
    </row>
    <row r="46" spans="1:22" x14ac:dyDescent="0.25">
      <c r="A46" s="61"/>
      <c r="B46" s="75"/>
      <c r="C46" s="75"/>
      <c r="D46" s="76"/>
      <c r="M46" s="116"/>
      <c r="N46" s="116"/>
      <c r="O46" s="113"/>
      <c r="P46" s="122"/>
      <c r="Q46" s="122"/>
      <c r="R46" s="122"/>
      <c r="S46" s="122"/>
      <c r="T46" s="122"/>
      <c r="U46" s="122"/>
      <c r="V46" s="122"/>
    </row>
    <row r="47" spans="1:22" x14ac:dyDescent="0.25">
      <c r="A47" s="61"/>
      <c r="B47" s="75"/>
      <c r="C47" s="75"/>
      <c r="D47" s="28"/>
      <c r="E47" s="61"/>
      <c r="M47" s="116"/>
      <c r="N47" s="116"/>
      <c r="O47" s="113"/>
      <c r="P47" s="122"/>
      <c r="Q47" s="122"/>
      <c r="R47" s="122"/>
      <c r="S47" s="122"/>
      <c r="T47" s="122"/>
      <c r="U47" s="122"/>
      <c r="V47" s="122"/>
    </row>
    <row r="48" spans="1:22" x14ac:dyDescent="0.25">
      <c r="A48" s="61"/>
      <c r="B48" s="75"/>
      <c r="C48" s="75"/>
      <c r="D48" s="118"/>
      <c r="E48" s="61"/>
      <c r="M48" s="116"/>
      <c r="N48" s="116"/>
      <c r="O48" s="113"/>
      <c r="P48" s="122"/>
      <c r="Q48" s="122"/>
      <c r="R48" s="122"/>
      <c r="S48" s="122"/>
      <c r="T48" s="122"/>
      <c r="U48" s="122"/>
      <c r="V48" s="122"/>
    </row>
    <row r="49" spans="1:22" x14ac:dyDescent="0.25">
      <c r="A49" s="61"/>
      <c r="B49" s="61"/>
      <c r="C49" s="61"/>
      <c r="M49" s="116"/>
      <c r="N49" s="116"/>
      <c r="O49" s="116"/>
      <c r="P49" s="122"/>
      <c r="Q49" s="122"/>
      <c r="R49" s="122"/>
      <c r="S49" s="122"/>
      <c r="T49" s="122"/>
      <c r="U49" s="122"/>
      <c r="V49" s="122"/>
    </row>
    <row r="50" spans="1:22" x14ac:dyDescent="0.25">
      <c r="M50" s="116"/>
      <c r="N50" s="116"/>
      <c r="O50" s="116"/>
      <c r="P50" s="122"/>
      <c r="Q50" s="122"/>
      <c r="R50" s="122"/>
      <c r="S50" s="122"/>
      <c r="T50" s="122"/>
      <c r="U50" s="122"/>
      <c r="V50" s="122"/>
    </row>
    <row r="51" spans="1:22" x14ac:dyDescent="0.25">
      <c r="M51" s="117"/>
      <c r="N51" s="117"/>
      <c r="O51" s="117"/>
      <c r="P51" s="117"/>
      <c r="Q51" s="122"/>
      <c r="R51" s="122"/>
      <c r="S51" s="122"/>
      <c r="T51" s="122"/>
      <c r="U51" s="122"/>
      <c r="V51" s="122"/>
    </row>
    <row r="52" spans="1:22" x14ac:dyDescent="0.25">
      <c r="M52" s="117"/>
      <c r="N52" s="117"/>
      <c r="O52" s="117"/>
      <c r="P52" s="122"/>
      <c r="Q52" s="122"/>
      <c r="R52" s="122"/>
      <c r="S52" s="122"/>
      <c r="T52" s="122"/>
      <c r="U52" s="122"/>
      <c r="V52" s="122"/>
    </row>
    <row r="53" spans="1:22" x14ac:dyDescent="0.25">
      <c r="M53" s="117"/>
      <c r="N53" s="117"/>
      <c r="O53" s="117"/>
      <c r="P53" s="122"/>
      <c r="Q53" s="122"/>
      <c r="R53" s="122"/>
      <c r="S53" s="122"/>
      <c r="T53" s="122"/>
      <c r="U53" s="122"/>
      <c r="V53" s="122"/>
    </row>
    <row r="54" spans="1:22" x14ac:dyDescent="0.25">
      <c r="M54" s="117"/>
      <c r="N54" s="117"/>
      <c r="O54" s="117"/>
      <c r="P54" s="116"/>
      <c r="Q54" s="117"/>
      <c r="R54" s="122"/>
      <c r="S54" s="122"/>
      <c r="T54" s="122"/>
      <c r="U54" s="122"/>
      <c r="V54" s="122"/>
    </row>
    <row r="55" spans="1:22" x14ac:dyDescent="0.25">
      <c r="M55" s="117"/>
      <c r="N55" s="117"/>
      <c r="O55" s="117"/>
      <c r="P55" s="127"/>
      <c r="Q55" s="117"/>
      <c r="R55" s="122"/>
      <c r="S55" s="122"/>
      <c r="T55" s="122"/>
      <c r="U55" s="122"/>
      <c r="V55" s="122"/>
    </row>
    <row r="56" spans="1:22" x14ac:dyDescent="0.25">
      <c r="M56" s="117"/>
      <c r="N56" s="117"/>
      <c r="O56" s="117"/>
      <c r="P56" s="122"/>
      <c r="Q56" s="122"/>
      <c r="R56" s="122"/>
      <c r="S56" s="122"/>
      <c r="T56" s="122"/>
      <c r="U56" s="122"/>
      <c r="V56" s="122"/>
    </row>
  </sheetData>
  <pageMargins left="0.7" right="0.7" top="0.75" bottom="0.75" header="0.3" footer="0.3"/>
  <pageSetup scale="73" orientation="portrait" r:id="rId1"/>
  <drawing r:id="rId2"/>
  <legacyDrawing r:id="rId3"/>
  <oleObjects>
    <mc:AlternateContent xmlns:mc="http://schemas.openxmlformats.org/markup-compatibility/2006">
      <mc:Choice Requires="x14">
        <oleObject progId="Word.Document.12" shapeId="751617" r:id="rId4">
          <objectPr defaultSize="0" r:id="rId5">
            <anchor moveWithCells="1">
              <from>
                <xdr:col>1</xdr:col>
                <xdr:colOff>0</xdr:colOff>
                <xdr:row>47</xdr:row>
                <xdr:rowOff>0</xdr:rowOff>
              </from>
              <to>
                <xdr:col>10</xdr:col>
                <xdr:colOff>247650</xdr:colOff>
                <xdr:row>54</xdr:row>
                <xdr:rowOff>180975</xdr:rowOff>
              </to>
            </anchor>
          </objectPr>
        </oleObject>
      </mc:Choice>
      <mc:Fallback>
        <oleObject progId="Word.Document.12" shapeId="751617" r:id="rId4"/>
      </mc:Fallback>
    </mc:AlternateContent>
  </oleObjects>
</worksheet>
</file>

<file path=xl/worksheets/sheet1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56"/>
  <sheetViews>
    <sheetView topLeftCell="A28" workbookViewId="0">
      <selection activeCell="H43" sqref="H43"/>
    </sheetView>
  </sheetViews>
  <sheetFormatPr defaultColWidth="9.140625" defaultRowHeight="15" x14ac:dyDescent="0.25"/>
  <cols>
    <col min="1" max="2" width="9.140625" style="59"/>
    <col min="3" max="3" width="10.28515625" style="59" customWidth="1"/>
    <col min="4" max="16384" width="9.140625" style="59"/>
  </cols>
  <sheetData>
    <row r="1" spans="1:22" ht="21" x14ac:dyDescent="0.35">
      <c r="A1" s="63" t="s">
        <v>209</v>
      </c>
      <c r="B1" s="61"/>
      <c r="C1" s="61"/>
    </row>
    <row r="2" spans="1:22" x14ac:dyDescent="0.25">
      <c r="A2" s="61"/>
      <c r="B2" s="65">
        <v>10.199999999999999</v>
      </c>
      <c r="C2" s="61" t="s">
        <v>24</v>
      </c>
      <c r="D2" s="292" t="s">
        <v>79</v>
      </c>
    </row>
    <row r="3" spans="1:22" ht="22.5" customHeight="1" x14ac:dyDescent="0.25">
      <c r="A3" s="61"/>
      <c r="B3" s="65" t="s">
        <v>59</v>
      </c>
      <c r="C3" s="61" t="s">
        <v>26</v>
      </c>
      <c r="D3" s="292" t="s">
        <v>245</v>
      </c>
    </row>
    <row r="4" spans="1:22" x14ac:dyDescent="0.25">
      <c r="A4" s="61"/>
      <c r="B4" s="25" t="s">
        <v>27</v>
      </c>
      <c r="C4" s="61"/>
      <c r="D4" s="26" t="s">
        <v>260</v>
      </c>
      <c r="E4" s="66"/>
      <c r="F4" s="66"/>
      <c r="G4" s="66"/>
      <c r="H4" s="66"/>
      <c r="I4" s="66"/>
      <c r="J4" s="66"/>
    </row>
    <row r="5" spans="1:22" ht="23.25" customHeight="1" x14ac:dyDescent="0.25">
      <c r="A5" s="61"/>
      <c r="B5" s="28"/>
      <c r="C5" s="61"/>
    </row>
    <row r="6" spans="1:22" x14ac:dyDescent="0.25">
      <c r="A6" s="61"/>
      <c r="B6" s="61"/>
      <c r="C6" s="61"/>
      <c r="F6" s="26" t="s">
        <v>29</v>
      </c>
      <c r="G6" s="26"/>
      <c r="H6" s="26" t="s">
        <v>218</v>
      </c>
      <c r="I6" s="26"/>
      <c r="J6" s="26"/>
    </row>
    <row r="7" spans="1:22" ht="31.5" customHeight="1" x14ac:dyDescent="0.25">
      <c r="A7" s="60" t="s">
        <v>31</v>
      </c>
      <c r="B7" s="165" t="s">
        <v>32</v>
      </c>
      <c r="C7" s="165" t="s">
        <v>33</v>
      </c>
    </row>
    <row r="8" spans="1:22" x14ac:dyDescent="0.25">
      <c r="A8" s="61"/>
      <c r="B8" s="166" t="s">
        <v>34</v>
      </c>
      <c r="C8" s="166" t="s">
        <v>3</v>
      </c>
    </row>
    <row r="9" spans="1:22" x14ac:dyDescent="0.25">
      <c r="A9" s="183">
        <v>1</v>
      </c>
      <c r="B9" s="155"/>
      <c r="C9" s="58">
        <v>8.5</v>
      </c>
      <c r="E9" s="61" t="s">
        <v>35</v>
      </c>
      <c r="F9" s="61"/>
      <c r="M9" s="171"/>
    </row>
    <row r="10" spans="1:22" x14ac:dyDescent="0.25">
      <c r="A10" s="183">
        <v>1</v>
      </c>
      <c r="B10" s="155"/>
      <c r="C10" s="58">
        <v>7</v>
      </c>
      <c r="E10" s="61" t="s">
        <v>36</v>
      </c>
      <c r="F10" s="61"/>
    </row>
    <row r="11" spans="1:22" x14ac:dyDescent="0.25">
      <c r="A11" s="183">
        <v>1</v>
      </c>
      <c r="B11" s="155"/>
      <c r="C11" s="58">
        <v>8</v>
      </c>
      <c r="E11" s="61" t="s">
        <v>37</v>
      </c>
      <c r="F11" s="61"/>
    </row>
    <row r="12" spans="1:22" x14ac:dyDescent="0.25">
      <c r="A12" s="183">
        <v>1</v>
      </c>
      <c r="B12" s="155"/>
      <c r="C12" s="58">
        <v>7</v>
      </c>
      <c r="E12" s="61"/>
      <c r="F12" s="61"/>
    </row>
    <row r="13" spans="1:22" ht="21" x14ac:dyDescent="0.35">
      <c r="A13" s="183">
        <v>1</v>
      </c>
      <c r="B13" s="155"/>
      <c r="C13" s="58">
        <v>9</v>
      </c>
      <c r="E13" s="61" t="s">
        <v>38</v>
      </c>
      <c r="F13" s="61"/>
      <c r="M13" s="63"/>
      <c r="N13" s="75"/>
      <c r="O13" s="75"/>
      <c r="P13" s="76"/>
    </row>
    <row r="14" spans="1:22" x14ac:dyDescent="0.25">
      <c r="A14" s="183">
        <v>1</v>
      </c>
      <c r="B14" s="155"/>
      <c r="C14" s="58">
        <v>7</v>
      </c>
      <c r="E14" s="61" t="s">
        <v>39</v>
      </c>
      <c r="F14" s="61"/>
      <c r="M14" s="117"/>
      <c r="N14" s="116"/>
      <c r="O14" s="117"/>
      <c r="P14" s="122"/>
      <c r="Q14" s="122"/>
      <c r="R14" s="122"/>
      <c r="S14" s="122"/>
      <c r="T14" s="122"/>
      <c r="U14" s="122"/>
      <c r="V14" s="122"/>
    </row>
    <row r="15" spans="1:22" x14ac:dyDescent="0.25">
      <c r="A15" s="183">
        <v>1</v>
      </c>
      <c r="B15" s="155"/>
      <c r="C15" s="58">
        <v>4</v>
      </c>
      <c r="E15" s="61" t="s">
        <v>40</v>
      </c>
      <c r="F15" s="61"/>
      <c r="M15" s="117"/>
      <c r="N15" s="116"/>
      <c r="O15" s="117"/>
      <c r="P15" s="122"/>
      <c r="Q15" s="122"/>
      <c r="R15" s="122"/>
      <c r="S15" s="122"/>
      <c r="T15" s="122"/>
      <c r="U15" s="122"/>
      <c r="V15" s="122"/>
    </row>
    <row r="16" spans="1:22" x14ac:dyDescent="0.25">
      <c r="A16" s="183">
        <v>1</v>
      </c>
      <c r="B16" s="155"/>
      <c r="C16" s="58">
        <v>9</v>
      </c>
      <c r="E16" s="61" t="s">
        <v>41</v>
      </c>
      <c r="F16" s="61"/>
      <c r="M16" s="117"/>
      <c r="N16" s="123"/>
      <c r="O16" s="117"/>
      <c r="P16" s="117"/>
      <c r="Q16" s="122"/>
      <c r="R16" s="122"/>
      <c r="S16" s="122"/>
      <c r="T16" s="122"/>
      <c r="U16" s="122"/>
      <c r="V16" s="122"/>
    </row>
    <row r="17" spans="1:22" x14ac:dyDescent="0.25">
      <c r="B17" s="155"/>
      <c r="C17" s="58"/>
      <c r="E17" s="61" t="s">
        <v>42</v>
      </c>
      <c r="F17" s="61"/>
      <c r="M17" s="117"/>
      <c r="N17" s="116"/>
      <c r="O17" s="117"/>
      <c r="P17" s="122"/>
      <c r="Q17" s="122"/>
      <c r="R17" s="122"/>
      <c r="S17" s="122"/>
      <c r="T17" s="122"/>
      <c r="U17" s="122"/>
      <c r="V17" s="122"/>
    </row>
    <row r="18" spans="1:22" x14ac:dyDescent="0.25">
      <c r="A18" s="183"/>
      <c r="B18" s="155"/>
      <c r="C18" s="172"/>
      <c r="E18" s="61" t="s">
        <v>43</v>
      </c>
      <c r="F18" s="61"/>
      <c r="M18" s="117"/>
      <c r="N18" s="117"/>
      <c r="O18" s="117"/>
      <c r="P18" s="122"/>
      <c r="Q18" s="122"/>
      <c r="R18" s="117"/>
      <c r="S18" s="117"/>
      <c r="T18" s="117"/>
      <c r="U18" s="117"/>
      <c r="V18" s="117"/>
    </row>
    <row r="19" spans="1:22" ht="16.5" customHeight="1" x14ac:dyDescent="0.25">
      <c r="A19" s="183"/>
      <c r="B19" s="155"/>
      <c r="C19" s="172"/>
      <c r="E19" s="61" t="s">
        <v>44</v>
      </c>
      <c r="F19" s="61"/>
      <c r="M19" s="124"/>
      <c r="N19" s="124"/>
      <c r="O19" s="124"/>
      <c r="P19" s="122"/>
      <c r="Q19" s="122"/>
      <c r="R19" s="122"/>
      <c r="S19" s="122"/>
      <c r="T19" s="122"/>
      <c r="U19" s="122"/>
      <c r="V19" s="122"/>
    </row>
    <row r="20" spans="1:22" x14ac:dyDescent="0.25">
      <c r="A20" s="183"/>
      <c r="B20" s="155"/>
      <c r="C20" s="172"/>
      <c r="E20" s="61" t="s">
        <v>45</v>
      </c>
      <c r="M20" s="117"/>
      <c r="N20" s="116"/>
      <c r="O20" s="116"/>
      <c r="P20" s="122"/>
      <c r="Q20" s="122"/>
      <c r="R20" s="122"/>
      <c r="S20" s="122"/>
      <c r="T20" s="122"/>
      <c r="U20" s="122"/>
      <c r="V20" s="122"/>
    </row>
    <row r="21" spans="1:22" x14ac:dyDescent="0.25">
      <c r="A21" s="183"/>
      <c r="B21" s="155"/>
      <c r="C21" s="172"/>
      <c r="E21" s="61" t="s">
        <v>46</v>
      </c>
      <c r="M21" s="116"/>
      <c r="N21" s="116"/>
      <c r="O21" s="113"/>
      <c r="P21" s="122"/>
      <c r="Q21" s="117"/>
      <c r="R21" s="117"/>
      <c r="S21" s="122"/>
      <c r="T21" s="122"/>
      <c r="U21" s="122"/>
      <c r="V21" s="122"/>
    </row>
    <row r="22" spans="1:22" x14ac:dyDescent="0.25">
      <c r="A22" s="183"/>
      <c r="B22" s="155"/>
      <c r="C22" s="172"/>
      <c r="E22" s="61" t="s">
        <v>135</v>
      </c>
      <c r="M22" s="116"/>
      <c r="N22" s="116"/>
      <c r="O22" s="113"/>
      <c r="P22" s="122"/>
      <c r="Q22" s="117"/>
      <c r="R22" s="117"/>
      <c r="S22" s="122"/>
      <c r="T22" s="122"/>
      <c r="U22" s="122"/>
      <c r="V22" s="122"/>
    </row>
    <row r="23" spans="1:22" x14ac:dyDescent="0.25">
      <c r="A23" s="183"/>
      <c r="B23" s="155"/>
      <c r="C23" s="172"/>
      <c r="E23" s="61"/>
      <c r="M23" s="116"/>
      <c r="N23" s="116"/>
      <c r="O23" s="126"/>
      <c r="P23" s="122"/>
      <c r="Q23" s="117"/>
      <c r="R23" s="117"/>
      <c r="S23" s="122"/>
      <c r="T23" s="122"/>
      <c r="U23" s="122"/>
      <c r="V23" s="122"/>
    </row>
    <row r="24" spans="1:22" x14ac:dyDescent="0.25">
      <c r="A24" s="183"/>
      <c r="B24" s="155"/>
      <c r="C24" s="172"/>
      <c r="M24" s="116"/>
      <c r="N24" s="116"/>
      <c r="O24" s="126"/>
      <c r="P24" s="122"/>
      <c r="Q24" s="117"/>
      <c r="R24" s="117"/>
      <c r="S24" s="122"/>
      <c r="T24" s="122"/>
      <c r="U24" s="122"/>
      <c r="V24" s="122"/>
    </row>
    <row r="25" spans="1:22" x14ac:dyDescent="0.25">
      <c r="A25" s="183"/>
      <c r="B25" s="155"/>
      <c r="C25" s="172"/>
      <c r="M25" s="116"/>
      <c r="N25" s="116"/>
      <c r="O25" s="126"/>
      <c r="P25" s="122"/>
      <c r="Q25" s="117"/>
      <c r="R25" s="117"/>
      <c r="S25" s="122"/>
      <c r="T25" s="122"/>
      <c r="U25" s="122"/>
      <c r="V25" s="122"/>
    </row>
    <row r="26" spans="1:22" x14ac:dyDescent="0.25">
      <c r="A26" s="183"/>
      <c r="B26" s="155"/>
      <c r="C26" s="172"/>
      <c r="M26" s="116"/>
      <c r="N26" s="116"/>
      <c r="O26" s="126"/>
      <c r="P26" s="122"/>
      <c r="Q26" s="117"/>
      <c r="R26" s="117"/>
      <c r="S26" s="122"/>
      <c r="T26" s="122"/>
      <c r="U26" s="122"/>
      <c r="V26" s="122"/>
    </row>
    <row r="27" spans="1:22" ht="15.75" x14ac:dyDescent="0.25">
      <c r="A27" s="65"/>
      <c r="B27" s="65"/>
      <c r="C27" s="72"/>
      <c r="E27" s="35"/>
      <c r="M27" s="116"/>
      <c r="N27" s="116"/>
      <c r="O27" s="126"/>
      <c r="P27" s="122"/>
      <c r="Q27" s="117"/>
      <c r="R27" s="117"/>
      <c r="S27" s="122"/>
      <c r="T27" s="122"/>
      <c r="U27" s="122"/>
      <c r="V27" s="122"/>
    </row>
    <row r="28" spans="1:22" ht="15.75" x14ac:dyDescent="0.25">
      <c r="A28" s="65"/>
      <c r="B28" s="65"/>
      <c r="C28" s="72"/>
      <c r="E28" s="35"/>
      <c r="M28" s="116"/>
      <c r="N28" s="116"/>
      <c r="O28" s="126"/>
      <c r="P28" s="122"/>
      <c r="Q28" s="117"/>
      <c r="R28" s="117"/>
      <c r="S28" s="122"/>
      <c r="T28" s="122"/>
      <c r="U28" s="122"/>
      <c r="V28" s="122"/>
    </row>
    <row r="29" spans="1:22" ht="15.75" x14ac:dyDescent="0.25">
      <c r="A29" s="65"/>
      <c r="B29" s="65"/>
      <c r="C29" s="32"/>
      <c r="E29" s="35"/>
      <c r="M29" s="116"/>
      <c r="N29" s="116"/>
      <c r="O29" s="126"/>
      <c r="P29" s="122"/>
      <c r="Q29" s="117"/>
      <c r="R29" s="117"/>
      <c r="S29" s="122"/>
      <c r="T29" s="122"/>
      <c r="U29" s="122"/>
      <c r="V29" s="122"/>
    </row>
    <row r="30" spans="1:22" ht="15.75" x14ac:dyDescent="0.25">
      <c r="A30" s="65"/>
      <c r="B30" s="65"/>
      <c r="C30" s="32"/>
      <c r="E30" s="35"/>
      <c r="M30" s="116"/>
      <c r="N30" s="116"/>
      <c r="O30" s="126"/>
      <c r="P30" s="122"/>
      <c r="Q30" s="117"/>
      <c r="R30" s="117"/>
      <c r="S30" s="122"/>
      <c r="T30" s="122"/>
      <c r="U30" s="122"/>
      <c r="V30" s="122"/>
    </row>
    <row r="31" spans="1:22" ht="15.75" x14ac:dyDescent="0.25">
      <c r="A31" s="65"/>
      <c r="B31" s="65"/>
      <c r="C31" s="32"/>
      <c r="E31" s="35"/>
      <c r="M31" s="116"/>
      <c r="N31" s="116"/>
      <c r="O31" s="126"/>
      <c r="P31" s="122"/>
      <c r="Q31" s="117"/>
      <c r="R31" s="117"/>
      <c r="S31" s="122"/>
      <c r="T31" s="122"/>
      <c r="U31" s="122"/>
      <c r="V31" s="122"/>
    </row>
    <row r="32" spans="1:22" x14ac:dyDescent="0.25">
      <c r="A32" s="65"/>
      <c r="B32" s="65"/>
      <c r="C32" s="72"/>
      <c r="M32" s="116"/>
      <c r="N32" s="116"/>
      <c r="O32" s="126"/>
      <c r="P32" s="122"/>
      <c r="Q32" s="117"/>
      <c r="R32" s="122"/>
      <c r="S32" s="122"/>
      <c r="T32" s="122"/>
      <c r="U32" s="122"/>
      <c r="V32" s="122"/>
    </row>
    <row r="33" spans="1:22" x14ac:dyDescent="0.25">
      <c r="A33" s="65"/>
      <c r="B33" s="65"/>
      <c r="C33" s="72"/>
      <c r="M33" s="116"/>
      <c r="N33" s="116"/>
      <c r="O33" s="126"/>
      <c r="P33" s="122"/>
      <c r="Q33" s="117"/>
      <c r="R33" s="122"/>
      <c r="S33" s="122"/>
      <c r="T33" s="122"/>
      <c r="U33" s="122"/>
      <c r="V33" s="122"/>
    </row>
    <row r="34" spans="1:22" x14ac:dyDescent="0.25">
      <c r="A34" s="65"/>
      <c r="B34" s="65"/>
      <c r="C34" s="72"/>
      <c r="M34" s="116"/>
      <c r="N34" s="116"/>
      <c r="O34" s="126"/>
      <c r="P34" s="122"/>
      <c r="Q34" s="122"/>
      <c r="R34" s="122"/>
      <c r="S34" s="122"/>
      <c r="T34" s="122"/>
      <c r="U34" s="122"/>
      <c r="V34" s="122"/>
    </row>
    <row r="35" spans="1:22" x14ac:dyDescent="0.25">
      <c r="A35" s="65"/>
      <c r="B35" s="65"/>
      <c r="C35" s="72"/>
      <c r="M35" s="116"/>
      <c r="N35" s="116"/>
      <c r="O35" s="126"/>
      <c r="P35" s="122"/>
      <c r="Q35" s="117"/>
      <c r="R35" s="122"/>
      <c r="S35" s="122"/>
      <c r="T35" s="122"/>
      <c r="U35" s="122"/>
      <c r="V35" s="122"/>
    </row>
    <row r="36" spans="1:22" x14ac:dyDescent="0.25">
      <c r="A36" s="65"/>
      <c r="B36" s="65"/>
      <c r="C36" s="72"/>
      <c r="M36" s="116"/>
      <c r="N36" s="116"/>
      <c r="O36" s="126"/>
      <c r="P36" s="122"/>
      <c r="Q36" s="117"/>
      <c r="R36" s="122"/>
      <c r="S36" s="122"/>
      <c r="T36" s="122"/>
      <c r="U36" s="122"/>
      <c r="V36" s="122"/>
    </row>
    <row r="37" spans="1:22" x14ac:dyDescent="0.25">
      <c r="A37" s="65"/>
      <c r="B37" s="65"/>
      <c r="C37" s="73"/>
      <c r="M37" s="116"/>
      <c r="N37" s="116"/>
      <c r="O37" s="113"/>
      <c r="P37" s="122"/>
      <c r="Q37" s="122"/>
      <c r="R37" s="122"/>
      <c r="S37" s="122"/>
      <c r="T37" s="122"/>
      <c r="U37" s="122"/>
      <c r="V37" s="122"/>
    </row>
    <row r="38" spans="1:22" x14ac:dyDescent="0.25">
      <c r="A38" s="65"/>
      <c r="B38" s="65"/>
      <c r="C38" s="65"/>
      <c r="M38" s="116"/>
      <c r="N38" s="116"/>
      <c r="O38" s="113"/>
      <c r="P38" s="122"/>
      <c r="Q38" s="122"/>
      <c r="R38" s="122"/>
      <c r="S38" s="122"/>
      <c r="T38" s="122"/>
      <c r="U38" s="122"/>
      <c r="V38" s="122"/>
    </row>
    <row r="39" spans="1:22" ht="15.75" x14ac:dyDescent="0.25">
      <c r="A39" s="61"/>
      <c r="B39" s="64"/>
      <c r="C39" s="64">
        <f>SUM(C9:C38)</f>
        <v>59.5</v>
      </c>
      <c r="D39" s="61" t="s">
        <v>48</v>
      </c>
      <c r="M39" s="116"/>
      <c r="N39" s="116"/>
      <c r="O39" s="113"/>
      <c r="P39" s="122"/>
      <c r="Q39" s="125"/>
      <c r="R39" s="122"/>
      <c r="S39" s="122"/>
      <c r="T39" s="122"/>
      <c r="U39" s="122"/>
      <c r="V39" s="122"/>
    </row>
    <row r="40" spans="1:22" ht="15.75" x14ac:dyDescent="0.25">
      <c r="A40" s="64">
        <f>SUM(A9:A39)</f>
        <v>8</v>
      </c>
      <c r="B40" s="61" t="s">
        <v>49</v>
      </c>
      <c r="C40" s="61"/>
      <c r="M40" s="116"/>
      <c r="N40" s="116"/>
      <c r="O40" s="113"/>
      <c r="P40" s="122"/>
      <c r="Q40" s="125"/>
      <c r="R40" s="122"/>
      <c r="S40" s="122"/>
      <c r="T40" s="122"/>
      <c r="U40" s="122"/>
      <c r="V40" s="122"/>
    </row>
    <row r="41" spans="1:22" ht="15.75" x14ac:dyDescent="0.25">
      <c r="A41" s="61"/>
      <c r="B41" s="180">
        <f>C39/A40</f>
        <v>7.4375</v>
      </c>
      <c r="C41" s="61" t="s">
        <v>50</v>
      </c>
      <c r="M41" s="116"/>
      <c r="N41" s="116"/>
      <c r="O41" s="113"/>
      <c r="P41" s="122"/>
      <c r="Q41" s="125"/>
      <c r="R41" s="122"/>
      <c r="S41" s="122"/>
      <c r="T41" s="122"/>
      <c r="U41" s="122"/>
      <c r="V41" s="122"/>
    </row>
    <row r="42" spans="1:22" ht="15.75" x14ac:dyDescent="0.25">
      <c r="A42" s="61"/>
      <c r="B42" s="61"/>
      <c r="C42" s="61"/>
      <c r="D42" s="65">
        <v>10</v>
      </c>
      <c r="E42" s="61" t="s">
        <v>51</v>
      </c>
      <c r="M42" s="116"/>
      <c r="N42" s="116"/>
      <c r="O42" s="113"/>
      <c r="P42" s="122"/>
      <c r="Q42" s="125"/>
      <c r="R42" s="122"/>
      <c r="S42" s="122"/>
      <c r="T42" s="122"/>
      <c r="U42" s="122"/>
      <c r="V42" s="122"/>
    </row>
    <row r="43" spans="1:22" ht="15.75" x14ac:dyDescent="0.25">
      <c r="A43" s="61"/>
      <c r="B43" s="61"/>
      <c r="C43" s="61"/>
      <c r="D43" s="67">
        <f>B41/D42</f>
        <v>0.74375000000000002</v>
      </c>
      <c r="E43" s="61" t="s">
        <v>52</v>
      </c>
      <c r="M43" s="116"/>
      <c r="N43" s="116"/>
      <c r="O43" s="113"/>
      <c r="P43" s="122"/>
      <c r="Q43" s="125"/>
      <c r="R43" s="122"/>
      <c r="S43" s="122"/>
      <c r="T43" s="122"/>
      <c r="U43" s="122"/>
      <c r="V43" s="122"/>
    </row>
    <row r="44" spans="1:22" x14ac:dyDescent="0.25">
      <c r="A44" s="61"/>
      <c r="B44" s="61"/>
      <c r="C44" s="61"/>
      <c r="M44" s="116"/>
      <c r="N44" s="116"/>
      <c r="O44" s="113"/>
      <c r="P44" s="122"/>
      <c r="Q44" s="122"/>
      <c r="R44" s="122"/>
      <c r="S44" s="122"/>
      <c r="T44" s="122"/>
      <c r="U44" s="122"/>
      <c r="V44" s="122"/>
    </row>
    <row r="45" spans="1:22" ht="15.75" x14ac:dyDescent="0.25">
      <c r="A45" s="96" t="s">
        <v>150</v>
      </c>
      <c r="B45" s="61"/>
      <c r="C45" s="61"/>
      <c r="M45" s="116"/>
      <c r="N45" s="116"/>
      <c r="O45" s="113"/>
      <c r="P45" s="122"/>
      <c r="Q45" s="122"/>
      <c r="R45" s="122"/>
      <c r="S45" s="122"/>
      <c r="T45" s="122"/>
      <c r="U45" s="122"/>
      <c r="V45" s="122"/>
    </row>
    <row r="46" spans="1:22" x14ac:dyDescent="0.25">
      <c r="A46" s="61"/>
      <c r="B46" s="75"/>
      <c r="C46" s="75"/>
      <c r="D46" s="76"/>
      <c r="M46" s="116"/>
      <c r="N46" s="116"/>
      <c r="O46" s="113"/>
      <c r="P46" s="122"/>
      <c r="Q46" s="122"/>
      <c r="R46" s="122"/>
      <c r="S46" s="122"/>
      <c r="T46" s="122"/>
      <c r="U46" s="122"/>
      <c r="V46" s="122"/>
    </row>
    <row r="47" spans="1:22" x14ac:dyDescent="0.25">
      <c r="A47" s="61"/>
      <c r="B47" s="75"/>
      <c r="C47" s="75"/>
      <c r="D47" s="28"/>
      <c r="E47" s="61"/>
      <c r="M47" s="116"/>
      <c r="N47" s="116"/>
      <c r="O47" s="113"/>
      <c r="P47" s="122"/>
      <c r="Q47" s="122"/>
      <c r="R47" s="122"/>
      <c r="S47" s="122"/>
      <c r="T47" s="122"/>
      <c r="U47" s="122"/>
      <c r="V47" s="122"/>
    </row>
    <row r="48" spans="1:22" x14ac:dyDescent="0.25">
      <c r="A48" s="61"/>
      <c r="B48" s="75"/>
      <c r="C48" s="75"/>
      <c r="D48" s="118"/>
      <c r="E48" s="61"/>
      <c r="M48" s="116"/>
      <c r="N48" s="116"/>
      <c r="O48" s="113"/>
      <c r="P48" s="122"/>
      <c r="Q48" s="122"/>
      <c r="R48" s="122"/>
      <c r="S48" s="122"/>
      <c r="T48" s="122"/>
      <c r="U48" s="122"/>
      <c r="V48" s="122"/>
    </row>
    <row r="49" spans="1:22" x14ac:dyDescent="0.25">
      <c r="A49" s="61"/>
      <c r="B49" s="61"/>
      <c r="C49" s="61"/>
      <c r="M49" s="116"/>
      <c r="N49" s="116"/>
      <c r="O49" s="116"/>
      <c r="P49" s="122"/>
      <c r="Q49" s="122"/>
      <c r="R49" s="122"/>
      <c r="S49" s="122"/>
      <c r="T49" s="122"/>
      <c r="U49" s="122"/>
      <c r="V49" s="122"/>
    </row>
    <row r="50" spans="1:22" x14ac:dyDescent="0.25">
      <c r="M50" s="116"/>
      <c r="N50" s="116"/>
      <c r="O50" s="116"/>
      <c r="P50" s="122"/>
      <c r="Q50" s="122"/>
      <c r="R50" s="122"/>
      <c r="S50" s="122"/>
      <c r="T50" s="122"/>
      <c r="U50" s="122"/>
      <c r="V50" s="122"/>
    </row>
    <row r="51" spans="1:22" x14ac:dyDescent="0.25">
      <c r="M51" s="117"/>
      <c r="N51" s="117"/>
      <c r="O51" s="117"/>
      <c r="P51" s="117"/>
      <c r="Q51" s="122"/>
      <c r="R51" s="122"/>
      <c r="S51" s="122"/>
      <c r="T51" s="122"/>
      <c r="U51" s="122"/>
      <c r="V51" s="122"/>
    </row>
    <row r="52" spans="1:22" x14ac:dyDescent="0.25">
      <c r="M52" s="117"/>
      <c r="N52" s="117"/>
      <c r="O52" s="117"/>
      <c r="P52" s="122"/>
      <c r="Q52" s="122"/>
      <c r="R52" s="122"/>
      <c r="S52" s="122"/>
      <c r="T52" s="122"/>
      <c r="U52" s="122"/>
      <c r="V52" s="122"/>
    </row>
    <row r="53" spans="1:22" x14ac:dyDescent="0.25">
      <c r="M53" s="117"/>
      <c r="N53" s="117"/>
      <c r="O53" s="117"/>
      <c r="P53" s="122"/>
      <c r="Q53" s="122"/>
      <c r="R53" s="122"/>
      <c r="S53" s="122"/>
      <c r="T53" s="122"/>
      <c r="U53" s="122"/>
      <c r="V53" s="122"/>
    </row>
    <row r="54" spans="1:22" x14ac:dyDescent="0.25">
      <c r="M54" s="117"/>
      <c r="N54" s="117"/>
      <c r="O54" s="117"/>
      <c r="P54" s="116"/>
      <c r="Q54" s="117"/>
      <c r="R54" s="122"/>
      <c r="S54" s="122"/>
      <c r="T54" s="122"/>
      <c r="U54" s="122"/>
      <c r="V54" s="122"/>
    </row>
    <row r="55" spans="1:22" x14ac:dyDescent="0.25">
      <c r="M55" s="117"/>
      <c r="N55" s="117"/>
      <c r="O55" s="117"/>
      <c r="P55" s="127"/>
      <c r="Q55" s="117"/>
      <c r="R55" s="122"/>
      <c r="S55" s="122"/>
      <c r="T55" s="122"/>
      <c r="U55" s="122"/>
      <c r="V55" s="122"/>
    </row>
    <row r="56" spans="1:22" x14ac:dyDescent="0.25">
      <c r="M56" s="117"/>
      <c r="N56" s="117"/>
      <c r="O56" s="117"/>
      <c r="P56" s="122"/>
      <c r="Q56" s="122"/>
      <c r="R56" s="122"/>
      <c r="S56" s="122"/>
      <c r="T56" s="122"/>
      <c r="U56" s="122"/>
      <c r="V56" s="122"/>
    </row>
  </sheetData>
  <pageMargins left="0.7" right="0.7" top="0.75" bottom="0.75" header="0.3" footer="0.3"/>
  <pageSetup scale="73" orientation="portrait" r:id="rId1"/>
  <drawing r:id="rId2"/>
  <legacyDrawing r:id="rId3"/>
  <oleObjects>
    <mc:AlternateContent xmlns:mc="http://schemas.openxmlformats.org/markup-compatibility/2006">
      <mc:Choice Requires="x14">
        <oleObject progId="Word.Document.12" shapeId="467969" r:id="rId4">
          <objectPr defaultSize="0" r:id="rId5">
            <anchor moveWithCells="1">
              <from>
                <xdr:col>1</xdr:col>
                <xdr:colOff>0</xdr:colOff>
                <xdr:row>47</xdr:row>
                <xdr:rowOff>0</xdr:rowOff>
              </from>
              <to>
                <xdr:col>10</xdr:col>
                <xdr:colOff>247650</xdr:colOff>
                <xdr:row>54</xdr:row>
                <xdr:rowOff>180975</xdr:rowOff>
              </to>
            </anchor>
          </objectPr>
        </oleObject>
      </mc:Choice>
      <mc:Fallback>
        <oleObject progId="Word.Document.12" shapeId="467969" r:id="rId4"/>
      </mc:Fallback>
    </mc:AlternateContent>
  </oleObjec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O50"/>
  <sheetViews>
    <sheetView topLeftCell="A19" workbookViewId="0">
      <selection activeCell="L4" sqref="L4"/>
    </sheetView>
  </sheetViews>
  <sheetFormatPr defaultColWidth="9.140625" defaultRowHeight="15" x14ac:dyDescent="0.25"/>
  <cols>
    <col min="1" max="1" width="5.28515625" style="61" customWidth="1"/>
    <col min="2" max="2" width="9.140625" style="61"/>
    <col min="3" max="3" width="10.28515625" style="61" customWidth="1"/>
    <col min="4" max="16384" width="9.140625" style="59"/>
  </cols>
  <sheetData>
    <row r="1" spans="1:15" ht="21" x14ac:dyDescent="0.35">
      <c r="A1" s="63" t="s">
        <v>205</v>
      </c>
    </row>
    <row r="2" spans="1:15" x14ac:dyDescent="0.25">
      <c r="B2" s="65">
        <v>1.2</v>
      </c>
      <c r="C2" s="61" t="s">
        <v>24</v>
      </c>
      <c r="D2" s="144" t="s">
        <v>182</v>
      </c>
      <c r="E2" s="104"/>
    </row>
    <row r="3" spans="1:15" x14ac:dyDescent="0.25">
      <c r="B3" s="65" t="s">
        <v>68</v>
      </c>
      <c r="C3" s="61" t="s">
        <v>26</v>
      </c>
      <c r="D3" s="144" t="s">
        <v>181</v>
      </c>
    </row>
    <row r="4" spans="1:15" x14ac:dyDescent="0.25">
      <c r="B4" s="25" t="s">
        <v>27</v>
      </c>
      <c r="D4" s="26" t="s">
        <v>69</v>
      </c>
      <c r="E4" s="66"/>
      <c r="F4" s="66"/>
      <c r="G4" s="66"/>
      <c r="H4" s="66"/>
      <c r="I4" s="66"/>
      <c r="J4" s="66"/>
    </row>
    <row r="5" spans="1:15" x14ac:dyDescent="0.25">
      <c r="B5" s="28"/>
    </row>
    <row r="6" spans="1:15" x14ac:dyDescent="0.25">
      <c r="F6" s="26" t="s">
        <v>29</v>
      </c>
      <c r="G6" s="26"/>
      <c r="H6" s="26" t="s">
        <v>168</v>
      </c>
      <c r="I6" s="26"/>
      <c r="J6" s="26"/>
    </row>
    <row r="7" spans="1:15" ht="26.25" x14ac:dyDescent="0.25">
      <c r="A7" s="60" t="s">
        <v>31</v>
      </c>
      <c r="B7" s="60" t="s">
        <v>32</v>
      </c>
      <c r="C7" s="60" t="s">
        <v>33</v>
      </c>
    </row>
    <row r="8" spans="1:15" x14ac:dyDescent="0.25">
      <c r="B8" s="62" t="s">
        <v>34</v>
      </c>
      <c r="C8" s="62" t="s">
        <v>3</v>
      </c>
    </row>
    <row r="9" spans="1:15" x14ac:dyDescent="0.25">
      <c r="A9" s="183">
        <v>1</v>
      </c>
      <c r="B9" s="65">
        <v>1</v>
      </c>
      <c r="C9" s="179">
        <v>25</v>
      </c>
      <c r="E9" s="61" t="s">
        <v>35</v>
      </c>
      <c r="F9" s="61"/>
    </row>
    <row r="10" spans="1:15" x14ac:dyDescent="0.25">
      <c r="A10" s="183">
        <v>1</v>
      </c>
      <c r="B10" s="65">
        <v>2</v>
      </c>
      <c r="C10" s="179">
        <v>25</v>
      </c>
      <c r="E10" s="61" t="s">
        <v>36</v>
      </c>
      <c r="F10" s="61"/>
    </row>
    <row r="11" spans="1:15" x14ac:dyDescent="0.25">
      <c r="A11" s="183">
        <v>1</v>
      </c>
      <c r="B11" s="65">
        <v>3</v>
      </c>
      <c r="C11" s="179">
        <v>25</v>
      </c>
      <c r="E11" s="61" t="s">
        <v>37</v>
      </c>
      <c r="F11" s="61"/>
    </row>
    <row r="12" spans="1:15" x14ac:dyDescent="0.25">
      <c r="A12" s="183">
        <v>1</v>
      </c>
      <c r="B12" s="65">
        <v>4</v>
      </c>
      <c r="C12" s="179">
        <v>25</v>
      </c>
      <c r="E12" s="61"/>
      <c r="F12" s="61"/>
    </row>
    <row r="13" spans="1:15" x14ac:dyDescent="0.25">
      <c r="A13" s="183">
        <v>1</v>
      </c>
      <c r="B13" s="65">
        <v>5</v>
      </c>
      <c r="C13" s="179">
        <v>25</v>
      </c>
      <c r="E13" s="61" t="s">
        <v>38</v>
      </c>
      <c r="F13" s="61"/>
    </row>
    <row r="14" spans="1:15" x14ac:dyDescent="0.25">
      <c r="A14" s="183">
        <v>1</v>
      </c>
      <c r="B14" s="65">
        <v>6</v>
      </c>
      <c r="C14" s="179">
        <v>25</v>
      </c>
      <c r="E14" s="61" t="s">
        <v>39</v>
      </c>
      <c r="F14" s="61"/>
    </row>
    <row r="15" spans="1:15" x14ac:dyDescent="0.25">
      <c r="A15" s="183">
        <v>1</v>
      </c>
      <c r="B15" s="65">
        <v>7</v>
      </c>
      <c r="C15" s="179">
        <v>25</v>
      </c>
      <c r="E15" s="61" t="s">
        <v>40</v>
      </c>
      <c r="F15" s="61"/>
    </row>
    <row r="16" spans="1:15" x14ac:dyDescent="0.25">
      <c r="A16" s="183">
        <v>1</v>
      </c>
      <c r="B16" s="65">
        <v>8</v>
      </c>
      <c r="C16" s="179">
        <v>25</v>
      </c>
      <c r="E16" s="61" t="s">
        <v>41</v>
      </c>
      <c r="F16" s="61"/>
      <c r="O16" s="181"/>
    </row>
    <row r="17" spans="1:6" x14ac:dyDescent="0.25">
      <c r="A17" s="183">
        <v>1</v>
      </c>
      <c r="B17" s="65">
        <v>9</v>
      </c>
      <c r="C17" s="179">
        <v>25</v>
      </c>
      <c r="E17" s="61" t="s">
        <v>42</v>
      </c>
      <c r="F17" s="61"/>
    </row>
    <row r="18" spans="1:6" x14ac:dyDescent="0.25">
      <c r="A18" s="183">
        <v>1</v>
      </c>
      <c r="B18" s="65">
        <v>10</v>
      </c>
      <c r="C18" s="179">
        <v>25</v>
      </c>
      <c r="E18" s="61" t="s">
        <v>43</v>
      </c>
      <c r="F18" s="61"/>
    </row>
    <row r="19" spans="1:6" x14ac:dyDescent="0.25">
      <c r="A19" s="65"/>
      <c r="B19" s="65"/>
      <c r="C19" s="72"/>
      <c r="E19" s="61" t="s">
        <v>44</v>
      </c>
      <c r="F19" s="61"/>
    </row>
    <row r="20" spans="1:6" x14ac:dyDescent="0.25">
      <c r="A20" s="65"/>
      <c r="B20" s="65"/>
      <c r="C20" s="72"/>
      <c r="E20" s="61" t="s">
        <v>45</v>
      </c>
    </row>
    <row r="21" spans="1:6" x14ac:dyDescent="0.25">
      <c r="A21" s="65"/>
      <c r="B21" s="65"/>
      <c r="C21" s="72"/>
      <c r="E21" s="61" t="s">
        <v>46</v>
      </c>
    </row>
    <row r="22" spans="1:6" x14ac:dyDescent="0.25">
      <c r="A22" s="65"/>
      <c r="B22" s="65"/>
      <c r="C22" s="72"/>
    </row>
    <row r="23" spans="1:6" x14ac:dyDescent="0.25">
      <c r="A23" s="65"/>
      <c r="B23" s="65"/>
      <c r="C23" s="72"/>
      <c r="E23" s="61" t="s">
        <v>47</v>
      </c>
    </row>
    <row r="24" spans="1:6" x14ac:dyDescent="0.25">
      <c r="A24" s="65"/>
      <c r="B24" s="65"/>
      <c r="C24" s="72"/>
      <c r="E24" s="61" t="s">
        <v>162</v>
      </c>
    </row>
    <row r="25" spans="1:6" x14ac:dyDescent="0.25">
      <c r="A25" s="65"/>
      <c r="B25" s="65" t="s">
        <v>71</v>
      </c>
      <c r="C25" s="72" t="s">
        <v>71</v>
      </c>
    </row>
    <row r="26" spans="1:6" x14ac:dyDescent="0.25">
      <c r="A26" s="65"/>
      <c r="B26" s="65"/>
      <c r="C26" s="72"/>
    </row>
    <row r="27" spans="1:6" ht="15.75" x14ac:dyDescent="0.25">
      <c r="A27" s="65"/>
      <c r="B27" s="65"/>
      <c r="C27" s="72"/>
      <c r="E27" s="35"/>
    </row>
    <row r="28" spans="1:6" ht="15.75" x14ac:dyDescent="0.25">
      <c r="A28" s="65"/>
      <c r="B28" s="65"/>
      <c r="C28" s="72"/>
      <c r="E28" s="35"/>
    </row>
    <row r="29" spans="1:6" ht="15.75" x14ac:dyDescent="0.25">
      <c r="A29" s="65"/>
      <c r="B29" s="65"/>
      <c r="C29" s="32"/>
      <c r="E29" s="35"/>
    </row>
    <row r="30" spans="1:6" ht="15.75" x14ac:dyDescent="0.25">
      <c r="A30" s="65"/>
      <c r="B30" s="65"/>
      <c r="C30" s="32"/>
      <c r="E30" s="35"/>
    </row>
    <row r="31" spans="1:6" ht="15.75" x14ac:dyDescent="0.25">
      <c r="A31" s="65"/>
      <c r="B31" s="65"/>
      <c r="C31" s="32"/>
      <c r="E31" s="35"/>
    </row>
    <row r="32" spans="1:6" x14ac:dyDescent="0.25">
      <c r="A32" s="65"/>
      <c r="B32" s="65"/>
      <c r="C32" s="72"/>
    </row>
    <row r="33" spans="1:11" x14ac:dyDescent="0.25">
      <c r="A33" s="65"/>
      <c r="B33" s="65"/>
      <c r="C33" s="72"/>
    </row>
    <row r="34" spans="1:11" x14ac:dyDescent="0.25">
      <c r="A34" s="65"/>
      <c r="B34" s="65"/>
      <c r="C34" s="72"/>
    </row>
    <row r="35" spans="1:11" x14ac:dyDescent="0.25">
      <c r="A35" s="65"/>
      <c r="B35" s="65"/>
      <c r="C35" s="72"/>
    </row>
    <row r="36" spans="1:11" x14ac:dyDescent="0.25">
      <c r="A36" s="65"/>
      <c r="B36" s="65"/>
      <c r="C36" s="72"/>
    </row>
    <row r="37" spans="1:11" x14ac:dyDescent="0.25">
      <c r="A37" s="65"/>
      <c r="B37" s="65"/>
      <c r="C37" s="73"/>
    </row>
    <row r="38" spans="1:11" x14ac:dyDescent="0.25">
      <c r="A38" s="65"/>
      <c r="B38" s="65"/>
      <c r="C38" s="65"/>
    </row>
    <row r="39" spans="1:11" x14ac:dyDescent="0.25">
      <c r="B39" s="64"/>
      <c r="C39" s="64">
        <f>SUM(C9:C38)</f>
        <v>250</v>
      </c>
      <c r="D39" s="61" t="s">
        <v>48</v>
      </c>
    </row>
    <row r="40" spans="1:11" x14ac:dyDescent="0.25">
      <c r="A40" s="64">
        <f>SUM(A9:A38)</f>
        <v>10</v>
      </c>
      <c r="B40" s="61" t="s">
        <v>49</v>
      </c>
    </row>
    <row r="41" spans="1:11" x14ac:dyDescent="0.25">
      <c r="B41" s="64">
        <f>C39/A40</f>
        <v>25</v>
      </c>
      <c r="C41" s="61" t="s">
        <v>50</v>
      </c>
    </row>
    <row r="42" spans="1:11" x14ac:dyDescent="0.25">
      <c r="D42" s="65">
        <v>25</v>
      </c>
      <c r="E42" s="61" t="s">
        <v>51</v>
      </c>
    </row>
    <row r="43" spans="1:11" x14ac:dyDescent="0.25">
      <c r="D43" s="67">
        <f>B41/D42</f>
        <v>1</v>
      </c>
      <c r="E43" s="61" t="s">
        <v>52</v>
      </c>
    </row>
    <row r="46" spans="1:11" ht="15.75" x14ac:dyDescent="0.25">
      <c r="A46" s="153" t="s">
        <v>184</v>
      </c>
      <c r="B46" s="75"/>
      <c r="C46" s="75"/>
      <c r="D46" s="76"/>
      <c r="E46" s="76"/>
      <c r="F46" s="76"/>
      <c r="G46" s="76"/>
      <c r="H46" s="76"/>
      <c r="I46" s="76"/>
      <c r="J46" s="76"/>
      <c r="K46" s="76"/>
    </row>
    <row r="47" spans="1:11" x14ac:dyDescent="0.25">
      <c r="A47" s="75"/>
      <c r="B47" s="75"/>
      <c r="C47" s="75"/>
      <c r="D47" s="76"/>
      <c r="E47" s="76"/>
      <c r="F47" s="76"/>
      <c r="G47" s="76"/>
      <c r="H47" s="76"/>
      <c r="I47" s="76"/>
      <c r="J47" s="76"/>
      <c r="K47" s="76"/>
    </row>
    <row r="48" spans="1:11" x14ac:dyDescent="0.25">
      <c r="A48" s="75"/>
      <c r="B48" s="75"/>
      <c r="C48" s="75"/>
      <c r="D48" s="76"/>
      <c r="E48" s="76"/>
      <c r="F48" s="76"/>
      <c r="G48" s="76"/>
      <c r="H48" s="76"/>
      <c r="I48" s="76"/>
      <c r="J48" s="76"/>
      <c r="K48" s="76"/>
    </row>
    <row r="49" spans="1:11" x14ac:dyDescent="0.25">
      <c r="A49" s="75"/>
      <c r="B49" s="75"/>
      <c r="C49" s="75"/>
      <c r="D49" s="76"/>
      <c r="E49" s="76"/>
      <c r="F49" s="76"/>
      <c r="G49" s="76"/>
      <c r="H49" s="76"/>
      <c r="I49" s="76"/>
      <c r="J49" s="76"/>
      <c r="K49" s="76"/>
    </row>
    <row r="50" spans="1:11" x14ac:dyDescent="0.25">
      <c r="A50" s="75"/>
      <c r="B50" s="75"/>
      <c r="C50" s="75"/>
      <c r="D50" s="76"/>
      <c r="E50" s="76"/>
      <c r="F50" s="76"/>
      <c r="G50" s="76"/>
      <c r="H50" s="76"/>
      <c r="I50" s="76"/>
      <c r="J50" s="76"/>
      <c r="K50" s="76"/>
    </row>
  </sheetData>
  <pageMargins left="0.7" right="0.7" top="0.75" bottom="0.75" header="0.3" footer="0.3"/>
  <pageSetup scale="59" orientation="portrait" r:id="rId1"/>
  <drawing r:id="rId2"/>
</worksheet>
</file>

<file path=xl/worksheets/sheet1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56"/>
  <sheetViews>
    <sheetView topLeftCell="A34" workbookViewId="0">
      <selection activeCell="N45" sqref="N45"/>
    </sheetView>
  </sheetViews>
  <sheetFormatPr defaultColWidth="9.140625" defaultRowHeight="15" x14ac:dyDescent="0.25"/>
  <cols>
    <col min="1" max="2" width="9.140625" style="59"/>
    <col min="3" max="3" width="10.28515625" style="59" customWidth="1"/>
    <col min="4" max="16384" width="9.140625" style="59"/>
  </cols>
  <sheetData>
    <row r="1" spans="1:22" ht="21" x14ac:dyDescent="0.35">
      <c r="A1" s="63" t="s">
        <v>209</v>
      </c>
      <c r="B1" s="61"/>
      <c r="C1" s="61"/>
    </row>
    <row r="2" spans="1:22" x14ac:dyDescent="0.25">
      <c r="A2" s="61"/>
      <c r="B2" s="65">
        <v>10.199999999999999</v>
      </c>
      <c r="C2" s="61" t="s">
        <v>24</v>
      </c>
      <c r="D2" s="242" t="s">
        <v>79</v>
      </c>
    </row>
    <row r="3" spans="1:22" ht="22.5" customHeight="1" x14ac:dyDescent="0.25">
      <c r="A3" s="61"/>
      <c r="B3" s="65" t="s">
        <v>59</v>
      </c>
      <c r="C3" s="61" t="s">
        <v>26</v>
      </c>
      <c r="D3" s="242" t="s">
        <v>245</v>
      </c>
    </row>
    <row r="4" spans="1:22" x14ac:dyDescent="0.25">
      <c r="A4" s="61"/>
      <c r="B4" s="25" t="s">
        <v>27</v>
      </c>
      <c r="C4" s="61"/>
      <c r="D4" s="26" t="s">
        <v>260</v>
      </c>
      <c r="E4" s="66"/>
      <c r="F4" s="66"/>
      <c r="G4" s="66"/>
      <c r="H4" s="66"/>
      <c r="I4" s="66"/>
      <c r="J4" s="66"/>
    </row>
    <row r="5" spans="1:22" ht="23.25" customHeight="1" x14ac:dyDescent="0.25">
      <c r="A5" s="61"/>
      <c r="B5" s="28"/>
      <c r="C5" s="61"/>
    </row>
    <row r="6" spans="1:22" x14ac:dyDescent="0.25">
      <c r="A6" s="61"/>
      <c r="B6" s="61"/>
      <c r="C6" s="61"/>
      <c r="F6" s="26" t="s">
        <v>29</v>
      </c>
      <c r="G6" s="26"/>
      <c r="H6" s="26" t="s">
        <v>218</v>
      </c>
      <c r="I6" s="26"/>
      <c r="J6" s="26"/>
    </row>
    <row r="7" spans="1:22" ht="31.5" customHeight="1" x14ac:dyDescent="0.25">
      <c r="A7" s="60" t="s">
        <v>31</v>
      </c>
      <c r="B7" s="165" t="s">
        <v>32</v>
      </c>
      <c r="C7" s="165" t="s">
        <v>33</v>
      </c>
    </row>
    <row r="8" spans="1:22" x14ac:dyDescent="0.25">
      <c r="A8" s="61"/>
      <c r="B8" s="166" t="s">
        <v>34</v>
      </c>
      <c r="C8" s="166" t="s">
        <v>3</v>
      </c>
    </row>
    <row r="9" spans="1:22" x14ac:dyDescent="0.25">
      <c r="A9" s="183">
        <v>1</v>
      </c>
      <c r="B9" s="155"/>
      <c r="C9" s="58">
        <v>8.5</v>
      </c>
      <c r="E9" s="61" t="s">
        <v>35</v>
      </c>
      <c r="F9" s="61"/>
      <c r="M9" s="171"/>
    </row>
    <row r="10" spans="1:22" x14ac:dyDescent="0.25">
      <c r="A10" s="183">
        <v>1</v>
      </c>
      <c r="B10" s="155"/>
      <c r="C10" s="58">
        <v>7</v>
      </c>
      <c r="E10" s="61" t="s">
        <v>36</v>
      </c>
      <c r="F10" s="61"/>
    </row>
    <row r="11" spans="1:22" x14ac:dyDescent="0.25">
      <c r="A11" s="183">
        <v>1</v>
      </c>
      <c r="B11" s="155"/>
      <c r="C11" s="58">
        <v>8</v>
      </c>
      <c r="E11" s="61" t="s">
        <v>37</v>
      </c>
      <c r="F11" s="61"/>
    </row>
    <row r="12" spans="1:22" x14ac:dyDescent="0.25">
      <c r="A12" s="183">
        <v>1</v>
      </c>
      <c r="B12" s="155"/>
      <c r="C12" s="58">
        <v>7</v>
      </c>
      <c r="E12" s="61"/>
      <c r="F12" s="61"/>
    </row>
    <row r="13" spans="1:22" ht="21" x14ac:dyDescent="0.35">
      <c r="A13" s="183">
        <v>1</v>
      </c>
      <c r="B13" s="155"/>
      <c r="C13" s="58">
        <v>9</v>
      </c>
      <c r="E13" s="61" t="s">
        <v>38</v>
      </c>
      <c r="F13" s="61"/>
      <c r="M13" s="63"/>
      <c r="N13" s="75"/>
      <c r="O13" s="75"/>
      <c r="P13" s="76"/>
    </row>
    <row r="14" spans="1:22" x14ac:dyDescent="0.25">
      <c r="A14" s="183">
        <v>1</v>
      </c>
      <c r="B14" s="155"/>
      <c r="C14" s="58">
        <v>7</v>
      </c>
      <c r="E14" s="61" t="s">
        <v>39</v>
      </c>
      <c r="F14" s="61"/>
      <c r="M14" s="117"/>
      <c r="N14" s="116"/>
      <c r="O14" s="117"/>
      <c r="P14" s="122"/>
      <c r="Q14" s="122"/>
      <c r="R14" s="122"/>
      <c r="S14" s="122"/>
      <c r="T14" s="122"/>
      <c r="U14" s="122"/>
      <c r="V14" s="122"/>
    </row>
    <row r="15" spans="1:22" x14ac:dyDescent="0.25">
      <c r="A15" s="183">
        <v>1</v>
      </c>
      <c r="B15" s="155"/>
      <c r="C15" s="58">
        <v>4</v>
      </c>
      <c r="E15" s="61" t="s">
        <v>40</v>
      </c>
      <c r="F15" s="61"/>
      <c r="M15" s="117"/>
      <c r="N15" s="116"/>
      <c r="O15" s="117"/>
      <c r="P15" s="122"/>
      <c r="Q15" s="122"/>
      <c r="R15" s="122"/>
      <c r="S15" s="122"/>
      <c r="T15" s="122"/>
      <c r="U15" s="122"/>
      <c r="V15" s="122"/>
    </row>
    <row r="16" spans="1:22" x14ac:dyDescent="0.25">
      <c r="A16" s="183">
        <v>1</v>
      </c>
      <c r="B16" s="155"/>
      <c r="C16" s="58">
        <v>9</v>
      </c>
      <c r="E16" s="61" t="s">
        <v>41</v>
      </c>
      <c r="F16" s="61"/>
      <c r="M16" s="117"/>
      <c r="N16" s="123"/>
      <c r="O16" s="117"/>
      <c r="P16" s="117"/>
      <c r="Q16" s="122"/>
      <c r="R16" s="122"/>
      <c r="S16" s="122"/>
      <c r="T16" s="122"/>
      <c r="U16" s="122"/>
      <c r="V16" s="122"/>
    </row>
    <row r="17" spans="1:22" x14ac:dyDescent="0.25">
      <c r="B17" s="155"/>
      <c r="C17" s="58"/>
      <c r="E17" s="61" t="s">
        <v>42</v>
      </c>
      <c r="F17" s="61"/>
      <c r="M17" s="117"/>
      <c r="N17" s="116"/>
      <c r="O17" s="117"/>
      <c r="P17" s="122"/>
      <c r="Q17" s="122"/>
      <c r="R17" s="122"/>
      <c r="S17" s="122"/>
      <c r="T17" s="122"/>
      <c r="U17" s="122"/>
      <c r="V17" s="122"/>
    </row>
    <row r="18" spans="1:22" x14ac:dyDescent="0.25">
      <c r="A18" s="183"/>
      <c r="B18" s="155"/>
      <c r="C18" s="172"/>
      <c r="E18" s="61" t="s">
        <v>43</v>
      </c>
      <c r="F18" s="61"/>
      <c r="M18" s="117"/>
      <c r="N18" s="117"/>
      <c r="O18" s="117"/>
      <c r="P18" s="122"/>
      <c r="Q18" s="122"/>
      <c r="R18" s="117"/>
      <c r="S18" s="117"/>
      <c r="T18" s="117"/>
      <c r="U18" s="117"/>
      <c r="V18" s="117"/>
    </row>
    <row r="19" spans="1:22" ht="16.5" customHeight="1" x14ac:dyDescent="0.25">
      <c r="A19" s="183"/>
      <c r="B19" s="155"/>
      <c r="C19" s="172"/>
      <c r="E19" s="61" t="s">
        <v>44</v>
      </c>
      <c r="F19" s="61"/>
      <c r="M19" s="124"/>
      <c r="N19" s="124"/>
      <c r="O19" s="124"/>
      <c r="P19" s="122"/>
      <c r="Q19" s="122"/>
      <c r="R19" s="122"/>
      <c r="S19" s="122"/>
      <c r="T19" s="122"/>
      <c r="U19" s="122"/>
      <c r="V19" s="122"/>
    </row>
    <row r="20" spans="1:22" x14ac:dyDescent="0.25">
      <c r="A20" s="183"/>
      <c r="B20" s="155"/>
      <c r="C20" s="172"/>
      <c r="E20" s="61" t="s">
        <v>45</v>
      </c>
      <c r="M20" s="117"/>
      <c r="N20" s="116"/>
      <c r="O20" s="116"/>
      <c r="P20" s="122"/>
      <c r="Q20" s="122"/>
      <c r="R20" s="122"/>
      <c r="S20" s="122"/>
      <c r="T20" s="122"/>
      <c r="U20" s="122"/>
      <c r="V20" s="122"/>
    </row>
    <row r="21" spans="1:22" x14ac:dyDescent="0.25">
      <c r="A21" s="183"/>
      <c r="B21" s="155"/>
      <c r="C21" s="172"/>
      <c r="E21" s="61" t="s">
        <v>46</v>
      </c>
      <c r="M21" s="116"/>
      <c r="N21" s="116"/>
      <c r="O21" s="113"/>
      <c r="P21" s="122"/>
      <c r="Q21" s="117"/>
      <c r="R21" s="117"/>
      <c r="S21" s="122"/>
      <c r="T21" s="122"/>
      <c r="U21" s="122"/>
      <c r="V21" s="122"/>
    </row>
    <row r="22" spans="1:22" x14ac:dyDescent="0.25">
      <c r="A22" s="183"/>
      <c r="B22" s="155"/>
      <c r="C22" s="172"/>
      <c r="E22" s="61" t="s">
        <v>135</v>
      </c>
      <c r="M22" s="116"/>
      <c r="N22" s="116"/>
      <c r="O22" s="113"/>
      <c r="P22" s="122"/>
      <c r="Q22" s="117"/>
      <c r="R22" s="117"/>
      <c r="S22" s="122"/>
      <c r="T22" s="122"/>
      <c r="U22" s="122"/>
      <c r="V22" s="122"/>
    </row>
    <row r="23" spans="1:22" x14ac:dyDescent="0.25">
      <c r="A23" s="183"/>
      <c r="B23" s="155"/>
      <c r="C23" s="172"/>
      <c r="E23" s="61"/>
      <c r="M23" s="116"/>
      <c r="N23" s="116"/>
      <c r="O23" s="126"/>
      <c r="P23" s="122"/>
      <c r="Q23" s="117"/>
      <c r="R23" s="117"/>
      <c r="S23" s="122"/>
      <c r="T23" s="122"/>
      <c r="U23" s="122"/>
      <c r="V23" s="122"/>
    </row>
    <row r="24" spans="1:22" x14ac:dyDescent="0.25">
      <c r="A24" s="183"/>
      <c r="B24" s="155"/>
      <c r="C24" s="172"/>
      <c r="M24" s="116"/>
      <c r="N24" s="116"/>
      <c r="O24" s="126"/>
      <c r="P24" s="122"/>
      <c r="Q24" s="117"/>
      <c r="R24" s="117"/>
      <c r="S24" s="122"/>
      <c r="T24" s="122"/>
      <c r="U24" s="122"/>
      <c r="V24" s="122"/>
    </row>
    <row r="25" spans="1:22" x14ac:dyDescent="0.25">
      <c r="A25" s="183"/>
      <c r="B25" s="155"/>
      <c r="C25" s="172"/>
      <c r="M25" s="116"/>
      <c r="N25" s="116"/>
      <c r="O25" s="126"/>
      <c r="P25" s="122"/>
      <c r="Q25" s="117"/>
      <c r="R25" s="117"/>
      <c r="S25" s="122"/>
      <c r="T25" s="122"/>
      <c r="U25" s="122"/>
      <c r="V25" s="122"/>
    </row>
    <row r="26" spans="1:22" x14ac:dyDescent="0.25">
      <c r="A26" s="183"/>
      <c r="B26" s="155"/>
      <c r="C26" s="172"/>
      <c r="M26" s="116"/>
      <c r="N26" s="116"/>
      <c r="O26" s="126"/>
      <c r="P26" s="122"/>
      <c r="Q26" s="117"/>
      <c r="R26" s="117"/>
      <c r="S26" s="122"/>
      <c r="T26" s="122"/>
      <c r="U26" s="122"/>
      <c r="V26" s="122"/>
    </row>
    <row r="27" spans="1:22" ht="15.75" x14ac:dyDescent="0.25">
      <c r="A27" s="65"/>
      <c r="B27" s="65"/>
      <c r="C27" s="72"/>
      <c r="E27" s="35"/>
      <c r="M27" s="116"/>
      <c r="N27" s="116"/>
      <c r="O27" s="126"/>
      <c r="P27" s="122"/>
      <c r="Q27" s="117"/>
      <c r="R27" s="117"/>
      <c r="S27" s="122"/>
      <c r="T27" s="122"/>
      <c r="U27" s="122"/>
      <c r="V27" s="122"/>
    </row>
    <row r="28" spans="1:22" ht="15.75" x14ac:dyDescent="0.25">
      <c r="A28" s="65"/>
      <c r="B28" s="65"/>
      <c r="C28" s="72"/>
      <c r="E28" s="35"/>
      <c r="M28" s="116"/>
      <c r="N28" s="116"/>
      <c r="O28" s="126"/>
      <c r="P28" s="122"/>
      <c r="Q28" s="117"/>
      <c r="R28" s="117"/>
      <c r="S28" s="122"/>
      <c r="T28" s="122"/>
      <c r="U28" s="122"/>
      <c r="V28" s="122"/>
    </row>
    <row r="29" spans="1:22" ht="15.75" x14ac:dyDescent="0.25">
      <c r="A29" s="65"/>
      <c r="B29" s="65"/>
      <c r="C29" s="32"/>
      <c r="E29" s="35"/>
      <c r="M29" s="116"/>
      <c r="N29" s="116"/>
      <c r="O29" s="126"/>
      <c r="P29" s="122"/>
      <c r="Q29" s="117"/>
      <c r="R29" s="117"/>
      <c r="S29" s="122"/>
      <c r="T29" s="122"/>
      <c r="U29" s="122"/>
      <c r="V29" s="122"/>
    </row>
    <row r="30" spans="1:22" ht="15.75" x14ac:dyDescent="0.25">
      <c r="A30" s="65"/>
      <c r="B30" s="65"/>
      <c r="C30" s="32"/>
      <c r="E30" s="35"/>
      <c r="M30" s="116"/>
      <c r="N30" s="116"/>
      <c r="O30" s="126"/>
      <c r="P30" s="122"/>
      <c r="Q30" s="117"/>
      <c r="R30" s="117"/>
      <c r="S30" s="122"/>
      <c r="T30" s="122"/>
      <c r="U30" s="122"/>
      <c r="V30" s="122"/>
    </row>
    <row r="31" spans="1:22" ht="15.75" x14ac:dyDescent="0.25">
      <c r="A31" s="65"/>
      <c r="B31" s="65"/>
      <c r="C31" s="32"/>
      <c r="E31" s="35"/>
      <c r="M31" s="116"/>
      <c r="N31" s="116"/>
      <c r="O31" s="126"/>
      <c r="P31" s="122"/>
      <c r="Q31" s="117"/>
      <c r="R31" s="117"/>
      <c r="S31" s="122"/>
      <c r="T31" s="122"/>
      <c r="U31" s="122"/>
      <c r="V31" s="122"/>
    </row>
    <row r="32" spans="1:22" x14ac:dyDescent="0.25">
      <c r="A32" s="65"/>
      <c r="B32" s="65"/>
      <c r="C32" s="72"/>
      <c r="M32" s="116"/>
      <c r="N32" s="116"/>
      <c r="O32" s="126"/>
      <c r="P32" s="122"/>
      <c r="Q32" s="117"/>
      <c r="R32" s="122"/>
      <c r="S32" s="122"/>
      <c r="T32" s="122"/>
      <c r="U32" s="122"/>
      <c r="V32" s="122"/>
    </row>
    <row r="33" spans="1:22" x14ac:dyDescent="0.25">
      <c r="A33" s="65"/>
      <c r="B33" s="65"/>
      <c r="C33" s="72"/>
      <c r="M33" s="116"/>
      <c r="N33" s="116"/>
      <c r="O33" s="126"/>
      <c r="P33" s="122"/>
      <c r="Q33" s="117"/>
      <c r="R33" s="122"/>
      <c r="S33" s="122"/>
      <c r="T33" s="122"/>
      <c r="U33" s="122"/>
      <c r="V33" s="122"/>
    </row>
    <row r="34" spans="1:22" x14ac:dyDescent="0.25">
      <c r="A34" s="65"/>
      <c r="B34" s="65"/>
      <c r="C34" s="72"/>
      <c r="M34" s="116"/>
      <c r="N34" s="116"/>
      <c r="O34" s="126"/>
      <c r="P34" s="122"/>
      <c r="Q34" s="122"/>
      <c r="R34" s="122"/>
      <c r="S34" s="122"/>
      <c r="T34" s="122"/>
      <c r="U34" s="122"/>
      <c r="V34" s="122"/>
    </row>
    <row r="35" spans="1:22" x14ac:dyDescent="0.25">
      <c r="A35" s="65"/>
      <c r="B35" s="65"/>
      <c r="C35" s="72"/>
      <c r="M35" s="116"/>
      <c r="N35" s="116"/>
      <c r="O35" s="126"/>
      <c r="P35" s="122"/>
      <c r="Q35" s="117"/>
      <c r="R35" s="122"/>
      <c r="S35" s="122"/>
      <c r="T35" s="122"/>
      <c r="U35" s="122"/>
      <c r="V35" s="122"/>
    </row>
    <row r="36" spans="1:22" x14ac:dyDescent="0.25">
      <c r="A36" s="65"/>
      <c r="B36" s="65"/>
      <c r="C36" s="72"/>
      <c r="M36" s="116"/>
      <c r="N36" s="116"/>
      <c r="O36" s="126"/>
      <c r="P36" s="122"/>
      <c r="Q36" s="117"/>
      <c r="R36" s="122"/>
      <c r="S36" s="122"/>
      <c r="T36" s="122"/>
      <c r="U36" s="122"/>
      <c r="V36" s="122"/>
    </row>
    <row r="37" spans="1:22" x14ac:dyDescent="0.25">
      <c r="A37" s="65"/>
      <c r="B37" s="65"/>
      <c r="C37" s="73"/>
      <c r="M37" s="116"/>
      <c r="N37" s="116"/>
      <c r="O37" s="113"/>
      <c r="P37" s="122"/>
      <c r="Q37" s="122"/>
      <c r="R37" s="122"/>
      <c r="S37" s="122"/>
      <c r="T37" s="122"/>
      <c r="U37" s="122"/>
      <c r="V37" s="122"/>
    </row>
    <row r="38" spans="1:22" x14ac:dyDescent="0.25">
      <c r="A38" s="65"/>
      <c r="B38" s="65"/>
      <c r="C38" s="65"/>
      <c r="M38" s="116"/>
      <c r="N38" s="116"/>
      <c r="O38" s="113"/>
      <c r="P38" s="122"/>
      <c r="Q38" s="122"/>
      <c r="R38" s="122"/>
      <c r="S38" s="122"/>
      <c r="T38" s="122"/>
      <c r="U38" s="122"/>
      <c r="V38" s="122"/>
    </row>
    <row r="39" spans="1:22" ht="15.75" x14ac:dyDescent="0.25">
      <c r="A39" s="61"/>
      <c r="B39" s="64"/>
      <c r="C39" s="64">
        <f>SUM(C9:C38)</f>
        <v>59.5</v>
      </c>
      <c r="D39" s="61" t="s">
        <v>48</v>
      </c>
      <c r="M39" s="116"/>
      <c r="N39" s="116"/>
      <c r="O39" s="113"/>
      <c r="P39" s="122"/>
      <c r="Q39" s="125"/>
      <c r="R39" s="122"/>
      <c r="S39" s="122"/>
      <c r="T39" s="122"/>
      <c r="U39" s="122"/>
      <c r="V39" s="122"/>
    </row>
    <row r="40" spans="1:22" ht="15.75" x14ac:dyDescent="0.25">
      <c r="A40" s="64">
        <f>SUM(A9:A39)</f>
        <v>8</v>
      </c>
      <c r="B40" s="61" t="s">
        <v>49</v>
      </c>
      <c r="C40" s="61"/>
      <c r="M40" s="116"/>
      <c r="N40" s="116"/>
      <c r="O40" s="113"/>
      <c r="P40" s="122"/>
      <c r="Q40" s="125"/>
      <c r="R40" s="122"/>
      <c r="S40" s="122"/>
      <c r="T40" s="122"/>
      <c r="U40" s="122"/>
      <c r="V40" s="122"/>
    </row>
    <row r="41" spans="1:22" ht="15.75" x14ac:dyDescent="0.25">
      <c r="A41" s="61"/>
      <c r="B41" s="180">
        <f>C39/A40</f>
        <v>7.4375</v>
      </c>
      <c r="C41" s="61" t="s">
        <v>50</v>
      </c>
      <c r="M41" s="116"/>
      <c r="N41" s="116"/>
      <c r="O41" s="113"/>
      <c r="P41" s="122"/>
      <c r="Q41" s="125"/>
      <c r="R41" s="122"/>
      <c r="S41" s="122"/>
      <c r="T41" s="122"/>
      <c r="U41" s="122"/>
      <c r="V41" s="122"/>
    </row>
    <row r="42" spans="1:22" ht="15.75" x14ac:dyDescent="0.25">
      <c r="A42" s="61"/>
      <c r="B42" s="61"/>
      <c r="C42" s="61"/>
      <c r="D42" s="65">
        <v>10</v>
      </c>
      <c r="E42" s="61" t="s">
        <v>51</v>
      </c>
      <c r="M42" s="116"/>
      <c r="N42" s="116"/>
      <c r="O42" s="113"/>
      <c r="P42" s="122"/>
      <c r="Q42" s="125"/>
      <c r="R42" s="122"/>
      <c r="S42" s="122"/>
      <c r="T42" s="122"/>
      <c r="U42" s="122"/>
      <c r="V42" s="122"/>
    </row>
    <row r="43" spans="1:22" ht="15.75" x14ac:dyDescent="0.25">
      <c r="A43" s="61"/>
      <c r="B43" s="61"/>
      <c r="C43" s="61"/>
      <c r="D43" s="67">
        <f>B41/D42</f>
        <v>0.74375000000000002</v>
      </c>
      <c r="E43" s="61" t="s">
        <v>52</v>
      </c>
      <c r="M43" s="116"/>
      <c r="N43" s="116"/>
      <c r="O43" s="113"/>
      <c r="P43" s="122"/>
      <c r="Q43" s="125"/>
      <c r="R43" s="122"/>
      <c r="S43" s="122"/>
      <c r="T43" s="122"/>
      <c r="U43" s="122"/>
      <c r="V43" s="122"/>
    </row>
    <row r="44" spans="1:22" x14ac:dyDescent="0.25">
      <c r="A44" s="61"/>
      <c r="B44" s="61"/>
      <c r="C44" s="61"/>
      <c r="M44" s="116"/>
      <c r="N44" s="116"/>
      <c r="O44" s="113"/>
      <c r="P44" s="122"/>
      <c r="Q44" s="122"/>
      <c r="R44" s="122"/>
      <c r="S44" s="122"/>
      <c r="T44" s="122"/>
      <c r="U44" s="122"/>
      <c r="V44" s="122"/>
    </row>
    <row r="45" spans="1:22" ht="15.75" x14ac:dyDescent="0.25">
      <c r="A45" s="96" t="s">
        <v>150</v>
      </c>
      <c r="B45" s="61"/>
      <c r="C45" s="61"/>
      <c r="M45" s="116"/>
      <c r="N45" s="116"/>
      <c r="O45" s="113"/>
      <c r="P45" s="122"/>
      <c r="Q45" s="122"/>
      <c r="R45" s="122"/>
      <c r="S45" s="122"/>
      <c r="T45" s="122"/>
      <c r="U45" s="122"/>
      <c r="V45" s="122"/>
    </row>
    <row r="46" spans="1:22" x14ac:dyDescent="0.25">
      <c r="A46" s="61"/>
      <c r="B46" s="75"/>
      <c r="C46" s="75"/>
      <c r="D46" s="76"/>
      <c r="M46" s="116"/>
      <c r="N46" s="116"/>
      <c r="O46" s="113"/>
      <c r="P46" s="122"/>
      <c r="Q46" s="122"/>
      <c r="R46" s="122"/>
      <c r="S46" s="122"/>
      <c r="T46" s="122"/>
      <c r="U46" s="122"/>
      <c r="V46" s="122"/>
    </row>
    <row r="47" spans="1:22" x14ac:dyDescent="0.25">
      <c r="A47" s="61"/>
      <c r="B47" s="75"/>
      <c r="C47" s="75"/>
      <c r="D47" s="28"/>
      <c r="E47" s="61"/>
      <c r="M47" s="116"/>
      <c r="N47" s="116"/>
      <c r="O47" s="113"/>
      <c r="P47" s="122"/>
      <c r="Q47" s="122"/>
      <c r="R47" s="122"/>
      <c r="S47" s="122"/>
      <c r="T47" s="122"/>
      <c r="U47" s="122"/>
      <c r="V47" s="122"/>
    </row>
    <row r="48" spans="1:22" x14ac:dyDescent="0.25">
      <c r="A48" s="61"/>
      <c r="B48" s="75"/>
      <c r="C48" s="75"/>
      <c r="D48" s="118"/>
      <c r="E48" s="61"/>
      <c r="M48" s="116"/>
      <c r="N48" s="116"/>
      <c r="O48" s="113"/>
      <c r="P48" s="122"/>
      <c r="Q48" s="122"/>
      <c r="R48" s="122"/>
      <c r="S48" s="122"/>
      <c r="T48" s="122"/>
      <c r="U48" s="122"/>
      <c r="V48" s="122"/>
    </row>
    <row r="49" spans="1:22" x14ac:dyDescent="0.25">
      <c r="A49" s="61"/>
      <c r="B49" s="61"/>
      <c r="C49" s="61"/>
      <c r="M49" s="116"/>
      <c r="N49" s="116"/>
      <c r="O49" s="116"/>
      <c r="P49" s="122"/>
      <c r="Q49" s="122"/>
      <c r="R49" s="122"/>
      <c r="S49" s="122"/>
      <c r="T49" s="122"/>
      <c r="U49" s="122"/>
      <c r="V49" s="122"/>
    </row>
    <row r="50" spans="1:22" x14ac:dyDescent="0.25">
      <c r="M50" s="116"/>
      <c r="N50" s="116"/>
      <c r="O50" s="116"/>
      <c r="P50" s="122"/>
      <c r="Q50" s="122"/>
      <c r="R50" s="122"/>
      <c r="S50" s="122"/>
      <c r="T50" s="122"/>
      <c r="U50" s="122"/>
      <c r="V50" s="122"/>
    </row>
    <row r="51" spans="1:22" x14ac:dyDescent="0.25">
      <c r="M51" s="117"/>
      <c r="N51" s="117"/>
      <c r="O51" s="117"/>
      <c r="P51" s="117"/>
      <c r="Q51" s="122"/>
      <c r="R51" s="122"/>
      <c r="S51" s="122"/>
      <c r="T51" s="122"/>
      <c r="U51" s="122"/>
      <c r="V51" s="122"/>
    </row>
    <row r="52" spans="1:22" x14ac:dyDescent="0.25">
      <c r="M52" s="117"/>
      <c r="N52" s="117"/>
      <c r="O52" s="117"/>
      <c r="P52" s="122"/>
      <c r="Q52" s="122"/>
      <c r="R52" s="122"/>
      <c r="S52" s="122"/>
      <c r="T52" s="122"/>
      <c r="U52" s="122"/>
      <c r="V52" s="122"/>
    </row>
    <row r="53" spans="1:22" x14ac:dyDescent="0.25">
      <c r="M53" s="117"/>
      <c r="N53" s="117"/>
      <c r="O53" s="117"/>
      <c r="P53" s="122"/>
      <c r="Q53" s="122"/>
      <c r="R53" s="122"/>
      <c r="S53" s="122"/>
      <c r="T53" s="122"/>
      <c r="U53" s="122"/>
      <c r="V53" s="122"/>
    </row>
    <row r="54" spans="1:22" x14ac:dyDescent="0.25">
      <c r="M54" s="117"/>
      <c r="N54" s="117"/>
      <c r="O54" s="117"/>
      <c r="P54" s="116"/>
      <c r="Q54" s="117"/>
      <c r="R54" s="122"/>
      <c r="S54" s="122"/>
      <c r="T54" s="122"/>
      <c r="U54" s="122"/>
      <c r="V54" s="122"/>
    </row>
    <row r="55" spans="1:22" x14ac:dyDescent="0.25">
      <c r="M55" s="117"/>
      <c r="N55" s="117"/>
      <c r="O55" s="117"/>
      <c r="P55" s="127"/>
      <c r="Q55" s="117"/>
      <c r="R55" s="122"/>
      <c r="S55" s="122"/>
      <c r="T55" s="122"/>
      <c r="U55" s="122"/>
      <c r="V55" s="122"/>
    </row>
    <row r="56" spans="1:22" x14ac:dyDescent="0.25">
      <c r="M56" s="117"/>
      <c r="N56" s="117"/>
      <c r="O56" s="117"/>
      <c r="P56" s="122"/>
      <c r="Q56" s="122"/>
      <c r="R56" s="122"/>
      <c r="S56" s="122"/>
      <c r="T56" s="122"/>
      <c r="U56" s="122"/>
      <c r="V56" s="122"/>
    </row>
  </sheetData>
  <pageMargins left="0.7" right="0.7" top="0.75" bottom="0.75" header="0.3" footer="0.3"/>
  <pageSetup scale="73" orientation="portrait" r:id="rId1"/>
  <drawing r:id="rId2"/>
  <legacyDrawing r:id="rId3"/>
  <oleObjects>
    <mc:AlternateContent xmlns:mc="http://schemas.openxmlformats.org/markup-compatibility/2006">
      <mc:Choice Requires="x14">
        <oleObject progId="Word.Document.12" shapeId="408578" r:id="rId4">
          <objectPr defaultSize="0" r:id="rId5">
            <anchor moveWithCells="1">
              <from>
                <xdr:col>1</xdr:col>
                <xdr:colOff>0</xdr:colOff>
                <xdr:row>46</xdr:row>
                <xdr:rowOff>0</xdr:rowOff>
              </from>
              <to>
                <xdr:col>10</xdr:col>
                <xdr:colOff>381000</xdr:colOff>
                <xdr:row>62</xdr:row>
                <xdr:rowOff>28575</xdr:rowOff>
              </to>
            </anchor>
          </objectPr>
        </oleObject>
      </mc:Choice>
      <mc:Fallback>
        <oleObject progId="Word.Document.12" shapeId="408578" r:id="rId4"/>
      </mc:Fallback>
    </mc:AlternateContent>
  </oleObjects>
</worksheet>
</file>

<file path=xl/worksheets/sheet1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56"/>
  <sheetViews>
    <sheetView topLeftCell="A28" workbookViewId="0">
      <selection activeCell="L42" sqref="L42"/>
    </sheetView>
  </sheetViews>
  <sheetFormatPr defaultColWidth="9.140625" defaultRowHeight="15" x14ac:dyDescent="0.25"/>
  <cols>
    <col min="1" max="2" width="9.140625" style="59"/>
    <col min="3" max="3" width="10.28515625" style="59" customWidth="1"/>
    <col min="4" max="16384" width="9.140625" style="59"/>
  </cols>
  <sheetData>
    <row r="1" spans="1:22" ht="21" x14ac:dyDescent="0.35">
      <c r="A1" s="63" t="s">
        <v>209</v>
      </c>
      <c r="B1" s="61"/>
      <c r="C1" s="61"/>
    </row>
    <row r="2" spans="1:22" x14ac:dyDescent="0.25">
      <c r="A2" s="61"/>
      <c r="B2" s="65">
        <v>10.199999999999999</v>
      </c>
      <c r="C2" s="61" t="s">
        <v>24</v>
      </c>
      <c r="D2" s="208" t="s">
        <v>235</v>
      </c>
    </row>
    <row r="3" spans="1:22" ht="22.5" customHeight="1" x14ac:dyDescent="0.25">
      <c r="A3" s="61"/>
      <c r="B3" s="65" t="s">
        <v>82</v>
      </c>
      <c r="C3" s="61" t="s">
        <v>26</v>
      </c>
      <c r="D3" s="208" t="s">
        <v>219</v>
      </c>
    </row>
    <row r="4" spans="1:22" x14ac:dyDescent="0.25">
      <c r="A4" s="61"/>
      <c r="B4" s="25" t="s">
        <v>27</v>
      </c>
      <c r="C4" s="61"/>
      <c r="D4" s="26" t="s">
        <v>83</v>
      </c>
      <c r="E4" s="66"/>
      <c r="F4" s="66"/>
      <c r="G4" s="66"/>
      <c r="H4" s="66"/>
      <c r="I4" s="66"/>
      <c r="J4" s="66"/>
    </row>
    <row r="5" spans="1:22" ht="23.25" customHeight="1" x14ac:dyDescent="0.25">
      <c r="A5" s="61"/>
      <c r="B5" s="28"/>
      <c r="C5" s="61"/>
    </row>
    <row r="6" spans="1:22" x14ac:dyDescent="0.25">
      <c r="A6" s="61"/>
      <c r="B6" s="61"/>
      <c r="C6" s="61"/>
      <c r="F6" s="26" t="s">
        <v>29</v>
      </c>
      <c r="G6" s="26"/>
      <c r="H6" s="26" t="s">
        <v>218</v>
      </c>
      <c r="I6" s="26"/>
      <c r="J6" s="26"/>
    </row>
    <row r="7" spans="1:22" ht="31.5" customHeight="1" x14ac:dyDescent="0.25">
      <c r="A7" s="60" t="s">
        <v>31</v>
      </c>
      <c r="B7" s="165" t="s">
        <v>32</v>
      </c>
      <c r="C7" s="165" t="s">
        <v>33</v>
      </c>
    </row>
    <row r="8" spans="1:22" x14ac:dyDescent="0.25">
      <c r="A8" s="61"/>
      <c r="B8" s="166" t="s">
        <v>34</v>
      </c>
      <c r="C8" s="166" t="s">
        <v>3</v>
      </c>
    </row>
    <row r="9" spans="1:22" x14ac:dyDescent="0.25">
      <c r="A9" s="183">
        <v>1</v>
      </c>
      <c r="B9" s="155">
        <v>1</v>
      </c>
      <c r="C9" s="172">
        <v>87.2</v>
      </c>
      <c r="E9" s="61" t="s">
        <v>35</v>
      </c>
      <c r="F9" s="61"/>
      <c r="M9" s="171"/>
    </row>
    <row r="10" spans="1:22" x14ac:dyDescent="0.25">
      <c r="A10" s="183">
        <v>1</v>
      </c>
      <c r="B10" s="155">
        <v>2</v>
      </c>
      <c r="C10" s="172">
        <v>84.3</v>
      </c>
      <c r="E10" s="61" t="s">
        <v>36</v>
      </c>
      <c r="F10" s="61"/>
    </row>
    <row r="11" spans="1:22" x14ac:dyDescent="0.25">
      <c r="A11" s="183">
        <v>1</v>
      </c>
      <c r="B11" s="155">
        <v>3</v>
      </c>
      <c r="C11" s="172">
        <v>85.1</v>
      </c>
      <c r="E11" s="61" t="s">
        <v>37</v>
      </c>
      <c r="F11" s="61"/>
    </row>
    <row r="12" spans="1:22" x14ac:dyDescent="0.25">
      <c r="A12" s="183">
        <v>1</v>
      </c>
      <c r="B12" s="155">
        <v>4</v>
      </c>
      <c r="C12" s="172">
        <v>66.5</v>
      </c>
      <c r="E12" s="61"/>
      <c r="F12" s="61"/>
    </row>
    <row r="13" spans="1:22" ht="21" x14ac:dyDescent="0.35">
      <c r="A13" s="183">
        <v>1</v>
      </c>
      <c r="B13" s="155">
        <v>5</v>
      </c>
      <c r="C13" s="172">
        <v>78.5</v>
      </c>
      <c r="E13" s="61" t="s">
        <v>38</v>
      </c>
      <c r="F13" s="61"/>
      <c r="M13" s="63"/>
      <c r="N13" s="75"/>
      <c r="O13" s="75"/>
      <c r="P13" s="76"/>
    </row>
    <row r="14" spans="1:22" x14ac:dyDescent="0.25">
      <c r="A14" s="183">
        <v>1</v>
      </c>
      <c r="B14" s="155">
        <v>6</v>
      </c>
      <c r="C14" s="172">
        <v>71</v>
      </c>
      <c r="E14" s="61" t="s">
        <v>39</v>
      </c>
      <c r="F14" s="61"/>
      <c r="M14" s="117"/>
      <c r="N14" s="116"/>
      <c r="O14" s="117"/>
      <c r="P14" s="122"/>
      <c r="Q14" s="122"/>
      <c r="R14" s="122"/>
      <c r="S14" s="122"/>
      <c r="T14" s="122"/>
      <c r="U14" s="122"/>
      <c r="V14" s="122"/>
    </row>
    <row r="15" spans="1:22" x14ac:dyDescent="0.25">
      <c r="A15" s="183">
        <v>1</v>
      </c>
      <c r="B15" s="155">
        <v>7</v>
      </c>
      <c r="C15" s="172">
        <v>89.6</v>
      </c>
      <c r="E15" s="61" t="s">
        <v>40</v>
      </c>
      <c r="F15" s="61"/>
      <c r="M15" s="117"/>
      <c r="N15" s="116"/>
      <c r="O15" s="117"/>
      <c r="P15" s="122"/>
      <c r="Q15" s="122"/>
      <c r="R15" s="122"/>
      <c r="S15" s="122"/>
      <c r="T15" s="122"/>
      <c r="U15" s="122"/>
      <c r="V15" s="122"/>
    </row>
    <row r="16" spans="1:22" x14ac:dyDescent="0.25">
      <c r="A16" s="183">
        <v>1</v>
      </c>
      <c r="B16" s="155">
        <v>8</v>
      </c>
      <c r="C16" s="172">
        <v>75.599999999999994</v>
      </c>
      <c r="E16" s="61" t="s">
        <v>41</v>
      </c>
      <c r="F16" s="61"/>
      <c r="M16" s="117"/>
      <c r="N16" s="123"/>
      <c r="O16" s="117"/>
      <c r="P16" s="117"/>
      <c r="Q16" s="122"/>
      <c r="R16" s="122"/>
      <c r="S16" s="122"/>
      <c r="T16" s="122"/>
      <c r="U16" s="122"/>
      <c r="V16" s="122"/>
    </row>
    <row r="17" spans="1:22" x14ac:dyDescent="0.25">
      <c r="A17" s="183">
        <v>1</v>
      </c>
      <c r="B17" s="155">
        <v>9</v>
      </c>
      <c r="C17" s="172">
        <v>79.900000000000006</v>
      </c>
      <c r="E17" s="61" t="s">
        <v>42</v>
      </c>
      <c r="F17" s="61"/>
      <c r="M17" s="117"/>
      <c r="N17" s="116"/>
      <c r="O17" s="117"/>
      <c r="P17" s="122"/>
      <c r="Q17" s="122"/>
      <c r="R17" s="122"/>
      <c r="S17" s="122"/>
      <c r="T17" s="122"/>
      <c r="U17" s="122"/>
      <c r="V17" s="122"/>
    </row>
    <row r="18" spans="1:22" x14ac:dyDescent="0.25">
      <c r="A18" s="183">
        <v>1</v>
      </c>
      <c r="B18" s="155">
        <v>10</v>
      </c>
      <c r="C18" s="172">
        <v>69.5</v>
      </c>
      <c r="E18" s="61" t="s">
        <v>43</v>
      </c>
      <c r="F18" s="61"/>
      <c r="M18" s="117"/>
      <c r="N18" s="117"/>
      <c r="O18" s="117"/>
      <c r="P18" s="122"/>
      <c r="Q18" s="122"/>
      <c r="R18" s="117"/>
      <c r="S18" s="117"/>
      <c r="T18" s="117"/>
      <c r="U18" s="117"/>
      <c r="V18" s="117"/>
    </row>
    <row r="19" spans="1:22" ht="16.5" customHeight="1" x14ac:dyDescent="0.25">
      <c r="A19" s="183">
        <v>1</v>
      </c>
      <c r="B19" s="155">
        <v>11</v>
      </c>
      <c r="C19" s="172">
        <v>66.7</v>
      </c>
      <c r="E19" s="61" t="s">
        <v>44</v>
      </c>
      <c r="F19" s="61"/>
      <c r="M19" s="124"/>
      <c r="N19" s="124"/>
      <c r="O19" s="124"/>
      <c r="P19" s="122"/>
      <c r="Q19" s="122"/>
      <c r="R19" s="122"/>
      <c r="S19" s="122"/>
      <c r="T19" s="122"/>
      <c r="U19" s="122"/>
      <c r="V19" s="122"/>
    </row>
    <row r="20" spans="1:22" x14ac:dyDescent="0.25">
      <c r="A20" s="183">
        <v>1</v>
      </c>
      <c r="B20" s="155">
        <v>12</v>
      </c>
      <c r="C20" s="172">
        <v>77.8</v>
      </c>
      <c r="E20" s="61" t="s">
        <v>45</v>
      </c>
      <c r="M20" s="117"/>
      <c r="N20" s="116"/>
      <c r="O20" s="116"/>
      <c r="P20" s="122"/>
      <c r="Q20" s="122"/>
      <c r="R20" s="122"/>
      <c r="S20" s="122"/>
      <c r="T20" s="122"/>
      <c r="U20" s="122"/>
      <c r="V20" s="122"/>
    </row>
    <row r="21" spans="1:22" x14ac:dyDescent="0.25">
      <c r="A21" s="183">
        <v>1</v>
      </c>
      <c r="B21" s="155">
        <v>13</v>
      </c>
      <c r="C21" s="172">
        <v>75.599999999999994</v>
      </c>
      <c r="E21" s="61" t="s">
        <v>46</v>
      </c>
      <c r="M21" s="116"/>
      <c r="N21" s="116"/>
      <c r="O21" s="113"/>
      <c r="P21" s="122"/>
      <c r="Q21" s="117"/>
      <c r="R21" s="117"/>
      <c r="S21" s="122"/>
      <c r="T21" s="122"/>
      <c r="U21" s="122"/>
      <c r="V21" s="122"/>
    </row>
    <row r="22" spans="1:22" x14ac:dyDescent="0.25">
      <c r="A22" s="183">
        <v>1</v>
      </c>
      <c r="B22" s="155">
        <v>14</v>
      </c>
      <c r="C22" s="172">
        <v>83</v>
      </c>
      <c r="E22" s="61" t="s">
        <v>135</v>
      </c>
      <c r="M22" s="116"/>
      <c r="N22" s="116"/>
      <c r="O22" s="113"/>
      <c r="P22" s="122"/>
      <c r="Q22" s="117"/>
      <c r="R22" s="117"/>
      <c r="S22" s="122"/>
      <c r="T22" s="122"/>
      <c r="U22" s="122"/>
      <c r="V22" s="122"/>
    </row>
    <row r="23" spans="1:22" x14ac:dyDescent="0.25">
      <c r="A23" s="183">
        <v>1</v>
      </c>
      <c r="B23" s="155">
        <v>15</v>
      </c>
      <c r="C23" s="172">
        <v>78.8</v>
      </c>
      <c r="E23" s="61"/>
      <c r="M23" s="116"/>
      <c r="N23" s="116"/>
      <c r="O23" s="126"/>
      <c r="P23" s="122"/>
      <c r="Q23" s="117"/>
      <c r="R23" s="117"/>
      <c r="S23" s="122"/>
      <c r="T23" s="122"/>
      <c r="U23" s="122"/>
      <c r="V23" s="122"/>
    </row>
    <row r="24" spans="1:22" x14ac:dyDescent="0.25">
      <c r="A24" s="183">
        <v>1</v>
      </c>
      <c r="B24" s="155">
        <v>16</v>
      </c>
      <c r="C24" s="172">
        <v>70.8</v>
      </c>
      <c r="M24" s="116"/>
      <c r="N24" s="116"/>
      <c r="O24" s="126"/>
      <c r="P24" s="122"/>
      <c r="Q24" s="117"/>
      <c r="R24" s="117"/>
      <c r="S24" s="122"/>
      <c r="T24" s="122"/>
      <c r="U24" s="122"/>
      <c r="V24" s="122"/>
    </row>
    <row r="25" spans="1:22" x14ac:dyDescent="0.25">
      <c r="A25" s="183"/>
      <c r="B25" s="155"/>
      <c r="C25" s="172"/>
      <c r="M25" s="116"/>
      <c r="N25" s="116"/>
      <c r="O25" s="126"/>
      <c r="P25" s="122"/>
      <c r="Q25" s="117"/>
      <c r="R25" s="117"/>
      <c r="S25" s="122"/>
      <c r="T25" s="122"/>
      <c r="U25" s="122"/>
      <c r="V25" s="122"/>
    </row>
    <row r="26" spans="1:22" x14ac:dyDescent="0.25">
      <c r="A26" s="183"/>
      <c r="B26" s="155"/>
      <c r="C26" s="172"/>
      <c r="M26" s="116"/>
      <c r="N26" s="116"/>
      <c r="O26" s="126"/>
      <c r="P26" s="122"/>
      <c r="Q26" s="117"/>
      <c r="R26" s="117"/>
      <c r="S26" s="122"/>
      <c r="T26" s="122"/>
      <c r="U26" s="122"/>
      <c r="V26" s="122"/>
    </row>
    <row r="27" spans="1:22" ht="15.75" x14ac:dyDescent="0.25">
      <c r="A27" s="65"/>
      <c r="B27" s="65"/>
      <c r="C27" s="72"/>
      <c r="E27" s="35"/>
      <c r="M27" s="116"/>
      <c r="N27" s="116"/>
      <c r="O27" s="126"/>
      <c r="P27" s="122"/>
      <c r="Q27" s="117"/>
      <c r="R27" s="117"/>
      <c r="S27" s="122"/>
      <c r="T27" s="122"/>
      <c r="U27" s="122"/>
      <c r="V27" s="122"/>
    </row>
    <row r="28" spans="1:22" ht="15.75" x14ac:dyDescent="0.25">
      <c r="A28" s="65"/>
      <c r="B28" s="65"/>
      <c r="C28" s="72"/>
      <c r="E28" s="35"/>
      <c r="M28" s="116"/>
      <c r="N28" s="116"/>
      <c r="O28" s="126"/>
      <c r="P28" s="122"/>
      <c r="Q28" s="117"/>
      <c r="R28" s="117"/>
      <c r="S28" s="122"/>
      <c r="T28" s="122"/>
      <c r="U28" s="122"/>
      <c r="V28" s="122"/>
    </row>
    <row r="29" spans="1:22" ht="15.75" x14ac:dyDescent="0.25">
      <c r="A29" s="65"/>
      <c r="B29" s="65"/>
      <c r="C29" s="32"/>
      <c r="E29" s="35"/>
      <c r="M29" s="116"/>
      <c r="N29" s="116"/>
      <c r="O29" s="126"/>
      <c r="P29" s="122"/>
      <c r="Q29" s="117"/>
      <c r="R29" s="117"/>
      <c r="S29" s="122"/>
      <c r="T29" s="122"/>
      <c r="U29" s="122"/>
      <c r="V29" s="122"/>
    </row>
    <row r="30" spans="1:22" ht="15.75" x14ac:dyDescent="0.25">
      <c r="A30" s="65"/>
      <c r="B30" s="65"/>
      <c r="C30" s="32"/>
      <c r="E30" s="35"/>
      <c r="M30" s="116"/>
      <c r="N30" s="116"/>
      <c r="O30" s="126"/>
      <c r="P30" s="122"/>
      <c r="Q30" s="117"/>
      <c r="R30" s="117"/>
      <c r="S30" s="122"/>
      <c r="T30" s="122"/>
      <c r="U30" s="122"/>
      <c r="V30" s="122"/>
    </row>
    <row r="31" spans="1:22" ht="15.75" x14ac:dyDescent="0.25">
      <c r="A31" s="65"/>
      <c r="B31" s="65"/>
      <c r="C31" s="32"/>
      <c r="E31" s="35"/>
      <c r="M31" s="116"/>
      <c r="N31" s="116"/>
      <c r="O31" s="126"/>
      <c r="P31" s="122"/>
      <c r="Q31" s="117"/>
      <c r="R31" s="117"/>
      <c r="S31" s="122"/>
      <c r="T31" s="122"/>
      <c r="U31" s="122"/>
      <c r="V31" s="122"/>
    </row>
    <row r="32" spans="1:22" x14ac:dyDescent="0.25">
      <c r="A32" s="65"/>
      <c r="B32" s="65"/>
      <c r="C32" s="72"/>
      <c r="M32" s="116"/>
      <c r="N32" s="116"/>
      <c r="O32" s="126"/>
      <c r="P32" s="122"/>
      <c r="Q32" s="117"/>
      <c r="R32" s="122"/>
      <c r="S32" s="122"/>
      <c r="T32" s="122"/>
      <c r="U32" s="122"/>
      <c r="V32" s="122"/>
    </row>
    <row r="33" spans="1:22" x14ac:dyDescent="0.25">
      <c r="A33" s="65"/>
      <c r="B33" s="65"/>
      <c r="C33" s="72"/>
      <c r="M33" s="116"/>
      <c r="N33" s="116"/>
      <c r="O33" s="126"/>
      <c r="P33" s="122"/>
      <c r="Q33" s="117"/>
      <c r="R33" s="122"/>
      <c r="S33" s="122"/>
      <c r="T33" s="122"/>
      <c r="U33" s="122"/>
      <c r="V33" s="122"/>
    </row>
    <row r="34" spans="1:22" x14ac:dyDescent="0.25">
      <c r="A34" s="65"/>
      <c r="B34" s="65"/>
      <c r="C34" s="72"/>
      <c r="M34" s="116"/>
      <c r="N34" s="116"/>
      <c r="O34" s="126"/>
      <c r="P34" s="122"/>
      <c r="Q34" s="122"/>
      <c r="R34" s="122"/>
      <c r="S34" s="122"/>
      <c r="T34" s="122"/>
      <c r="U34" s="122"/>
      <c r="V34" s="122"/>
    </row>
    <row r="35" spans="1:22" x14ac:dyDescent="0.25">
      <c r="A35" s="65"/>
      <c r="B35" s="65"/>
      <c r="C35" s="72"/>
      <c r="M35" s="116"/>
      <c r="N35" s="116"/>
      <c r="O35" s="126"/>
      <c r="P35" s="122"/>
      <c r="Q35" s="117"/>
      <c r="R35" s="122"/>
      <c r="S35" s="122"/>
      <c r="T35" s="122"/>
      <c r="U35" s="122"/>
      <c r="V35" s="122"/>
    </row>
    <row r="36" spans="1:22" x14ac:dyDescent="0.25">
      <c r="A36" s="65"/>
      <c r="B36" s="65"/>
      <c r="C36" s="72"/>
      <c r="M36" s="116"/>
      <c r="N36" s="116"/>
      <c r="O36" s="126"/>
      <c r="P36" s="122"/>
      <c r="Q36" s="117"/>
      <c r="R36" s="122"/>
      <c r="S36" s="122"/>
      <c r="T36" s="122"/>
      <c r="U36" s="122"/>
      <c r="V36" s="122"/>
    </row>
    <row r="37" spans="1:22" x14ac:dyDescent="0.25">
      <c r="A37" s="65"/>
      <c r="B37" s="65"/>
      <c r="C37" s="73"/>
      <c r="M37" s="116"/>
      <c r="N37" s="116"/>
      <c r="O37" s="113"/>
      <c r="P37" s="122"/>
      <c r="Q37" s="122"/>
      <c r="R37" s="122"/>
      <c r="S37" s="122"/>
      <c r="T37" s="122"/>
      <c r="U37" s="122"/>
      <c r="V37" s="122"/>
    </row>
    <row r="38" spans="1:22" x14ac:dyDescent="0.25">
      <c r="A38" s="65"/>
      <c r="B38" s="65"/>
      <c r="C38" s="65"/>
      <c r="M38" s="116"/>
      <c r="N38" s="116"/>
      <c r="O38" s="113"/>
      <c r="P38" s="122"/>
      <c r="Q38" s="122"/>
      <c r="R38" s="122"/>
      <c r="S38" s="122"/>
      <c r="T38" s="122"/>
      <c r="U38" s="122"/>
      <c r="V38" s="122"/>
    </row>
    <row r="39" spans="1:22" ht="15.75" x14ac:dyDescent="0.25">
      <c r="A39" s="61"/>
      <c r="B39" s="64"/>
      <c r="C39" s="64">
        <f>SUM(C9:C38)</f>
        <v>1239.9000000000001</v>
      </c>
      <c r="D39" s="61" t="s">
        <v>48</v>
      </c>
      <c r="M39" s="116"/>
      <c r="N39" s="116"/>
      <c r="O39" s="113"/>
      <c r="P39" s="122"/>
      <c r="Q39" s="125"/>
      <c r="R39" s="122"/>
      <c r="S39" s="122"/>
      <c r="T39" s="122"/>
      <c r="U39" s="122"/>
      <c r="V39" s="122"/>
    </row>
    <row r="40" spans="1:22" ht="15.75" x14ac:dyDescent="0.25">
      <c r="A40" s="64">
        <f>SUM(A9:A39)</f>
        <v>16</v>
      </c>
      <c r="B40" s="61" t="s">
        <v>49</v>
      </c>
      <c r="C40" s="61"/>
      <c r="M40" s="116"/>
      <c r="N40" s="116"/>
      <c r="O40" s="113"/>
      <c r="P40" s="122"/>
      <c r="Q40" s="125"/>
      <c r="R40" s="122"/>
      <c r="S40" s="122"/>
      <c r="T40" s="122"/>
      <c r="U40" s="122"/>
      <c r="V40" s="122"/>
    </row>
    <row r="41" spans="1:22" ht="15.75" x14ac:dyDescent="0.25">
      <c r="A41" s="61"/>
      <c r="B41" s="180">
        <f>C39/A40</f>
        <v>77.493750000000006</v>
      </c>
      <c r="C41" s="61" t="s">
        <v>50</v>
      </c>
      <c r="M41" s="116"/>
      <c r="N41" s="116"/>
      <c r="O41" s="113"/>
      <c r="P41" s="122"/>
      <c r="Q41" s="125"/>
      <c r="R41" s="122"/>
      <c r="S41" s="122"/>
      <c r="T41" s="122"/>
      <c r="U41" s="122"/>
      <c r="V41" s="122"/>
    </row>
    <row r="42" spans="1:22" ht="15.75" x14ac:dyDescent="0.25">
      <c r="A42" s="61"/>
      <c r="B42" s="61"/>
      <c r="C42" s="61"/>
      <c r="D42" s="65">
        <v>100</v>
      </c>
      <c r="E42" s="61" t="s">
        <v>51</v>
      </c>
      <c r="M42" s="116"/>
      <c r="N42" s="116"/>
      <c r="O42" s="113"/>
      <c r="P42" s="122"/>
      <c r="Q42" s="125"/>
      <c r="R42" s="122"/>
      <c r="S42" s="122"/>
      <c r="T42" s="122"/>
      <c r="U42" s="122"/>
      <c r="V42" s="122"/>
    </row>
    <row r="43" spans="1:22" ht="15.75" x14ac:dyDescent="0.25">
      <c r="A43" s="61"/>
      <c r="B43" s="61"/>
      <c r="C43" s="61"/>
      <c r="D43" s="67">
        <f>B41/D42</f>
        <v>0.77493750000000006</v>
      </c>
      <c r="E43" s="61" t="s">
        <v>52</v>
      </c>
      <c r="M43" s="116"/>
      <c r="N43" s="116"/>
      <c r="O43" s="113"/>
      <c r="P43" s="122"/>
      <c r="Q43" s="125"/>
      <c r="R43" s="122"/>
      <c r="S43" s="122"/>
      <c r="T43" s="122"/>
      <c r="U43" s="122"/>
      <c r="V43" s="122"/>
    </row>
    <row r="44" spans="1:22" x14ac:dyDescent="0.25">
      <c r="A44" s="61"/>
      <c r="B44" s="61"/>
      <c r="C44" s="61"/>
      <c r="M44" s="116"/>
      <c r="N44" s="116"/>
      <c r="O44" s="113"/>
      <c r="P44" s="122"/>
      <c r="Q44" s="122"/>
      <c r="R44" s="122"/>
      <c r="S44" s="122"/>
      <c r="T44" s="122"/>
      <c r="U44" s="122"/>
      <c r="V44" s="122"/>
    </row>
    <row r="45" spans="1:22" ht="15.75" x14ac:dyDescent="0.25">
      <c r="A45" s="96" t="s">
        <v>150</v>
      </c>
      <c r="B45" s="61"/>
      <c r="C45" s="61"/>
      <c r="M45" s="116"/>
      <c r="N45" s="116"/>
      <c r="O45" s="113"/>
      <c r="P45" s="122"/>
      <c r="Q45" s="122"/>
      <c r="R45" s="122"/>
      <c r="S45" s="122"/>
      <c r="T45" s="122"/>
      <c r="U45" s="122"/>
      <c r="V45" s="122"/>
    </row>
    <row r="46" spans="1:22" x14ac:dyDescent="0.25">
      <c r="A46" s="61"/>
      <c r="B46" s="75"/>
      <c r="C46" s="75"/>
      <c r="D46" s="76"/>
      <c r="M46" s="116"/>
      <c r="N46" s="116"/>
      <c r="O46" s="113"/>
      <c r="P46" s="122"/>
      <c r="Q46" s="122"/>
      <c r="R46" s="122"/>
      <c r="S46" s="122"/>
      <c r="T46" s="122"/>
      <c r="U46" s="122"/>
      <c r="V46" s="122"/>
    </row>
    <row r="47" spans="1:22" x14ac:dyDescent="0.25">
      <c r="A47" s="61"/>
      <c r="B47" s="75"/>
      <c r="C47" s="75"/>
      <c r="D47" s="28"/>
      <c r="E47" s="61"/>
      <c r="M47" s="116"/>
      <c r="N47" s="116"/>
      <c r="O47" s="113"/>
      <c r="P47" s="122"/>
      <c r="Q47" s="122"/>
      <c r="R47" s="122"/>
      <c r="S47" s="122"/>
      <c r="T47" s="122"/>
      <c r="U47" s="122"/>
      <c r="V47" s="122"/>
    </row>
    <row r="48" spans="1:22" x14ac:dyDescent="0.25">
      <c r="A48" s="61"/>
      <c r="B48" s="75"/>
      <c r="C48" s="75"/>
      <c r="D48" s="118"/>
      <c r="E48" s="61"/>
      <c r="M48" s="116"/>
      <c r="N48" s="116"/>
      <c r="O48" s="113"/>
      <c r="P48" s="122"/>
      <c r="Q48" s="122"/>
      <c r="R48" s="122"/>
      <c r="S48" s="122"/>
      <c r="T48" s="122"/>
      <c r="U48" s="122"/>
      <c r="V48" s="122"/>
    </row>
    <row r="49" spans="1:22" x14ac:dyDescent="0.25">
      <c r="A49" s="61"/>
      <c r="B49" s="61"/>
      <c r="C49" s="61"/>
      <c r="M49" s="116"/>
      <c r="N49" s="116"/>
      <c r="O49" s="116"/>
      <c r="P49" s="122"/>
      <c r="Q49" s="122"/>
      <c r="R49" s="122"/>
      <c r="S49" s="122"/>
      <c r="T49" s="122"/>
      <c r="U49" s="122"/>
      <c r="V49" s="122"/>
    </row>
    <row r="50" spans="1:22" x14ac:dyDescent="0.25">
      <c r="M50" s="116"/>
      <c r="N50" s="116"/>
      <c r="O50" s="116"/>
      <c r="P50" s="122"/>
      <c r="Q50" s="122"/>
      <c r="R50" s="122"/>
      <c r="S50" s="122"/>
      <c r="T50" s="122"/>
      <c r="U50" s="122"/>
      <c r="V50" s="122"/>
    </row>
    <row r="51" spans="1:22" x14ac:dyDescent="0.25">
      <c r="M51" s="117"/>
      <c r="N51" s="117"/>
      <c r="O51" s="117"/>
      <c r="P51" s="117"/>
      <c r="Q51" s="122"/>
      <c r="R51" s="122"/>
      <c r="S51" s="122"/>
      <c r="T51" s="122"/>
      <c r="U51" s="122"/>
      <c r="V51" s="122"/>
    </row>
    <row r="52" spans="1:22" x14ac:dyDescent="0.25">
      <c r="M52" s="117"/>
      <c r="N52" s="117"/>
      <c r="O52" s="117"/>
      <c r="P52" s="122"/>
      <c r="Q52" s="122"/>
      <c r="R52" s="122"/>
      <c r="S52" s="122"/>
      <c r="T52" s="122"/>
      <c r="U52" s="122"/>
      <c r="V52" s="122"/>
    </row>
    <row r="53" spans="1:22" x14ac:dyDescent="0.25">
      <c r="M53" s="117"/>
      <c r="N53" s="117"/>
      <c r="O53" s="117"/>
      <c r="P53" s="122"/>
      <c r="Q53" s="122"/>
      <c r="R53" s="122"/>
      <c r="S53" s="122"/>
      <c r="T53" s="122"/>
      <c r="U53" s="122"/>
      <c r="V53" s="122"/>
    </row>
    <row r="54" spans="1:22" x14ac:dyDescent="0.25">
      <c r="M54" s="117"/>
      <c r="N54" s="117"/>
      <c r="O54" s="117"/>
      <c r="P54" s="116"/>
      <c r="Q54" s="117"/>
      <c r="R54" s="122"/>
      <c r="S54" s="122"/>
      <c r="T54" s="122"/>
      <c r="U54" s="122"/>
      <c r="V54" s="122"/>
    </row>
    <row r="55" spans="1:22" x14ac:dyDescent="0.25">
      <c r="M55" s="117"/>
      <c r="N55" s="117"/>
      <c r="O55" s="117"/>
      <c r="P55" s="127"/>
      <c r="Q55" s="117"/>
      <c r="R55" s="122"/>
      <c r="S55" s="122"/>
      <c r="T55" s="122"/>
      <c r="U55" s="122"/>
      <c r="V55" s="122"/>
    </row>
    <row r="56" spans="1:22" x14ac:dyDescent="0.25">
      <c r="M56" s="117"/>
      <c r="N56" s="117"/>
      <c r="O56" s="117"/>
      <c r="P56" s="122"/>
      <c r="Q56" s="122"/>
      <c r="R56" s="122"/>
      <c r="S56" s="122"/>
      <c r="T56" s="122"/>
      <c r="U56" s="122"/>
      <c r="V56" s="122"/>
    </row>
  </sheetData>
  <pageMargins left="0.7" right="0.7" top="0.75" bottom="0.75" header="0.3" footer="0.3"/>
  <pageSetup scale="73" orientation="portrait" r:id="rId1"/>
  <drawing r:id="rId2"/>
  <legacyDrawing r:id="rId3"/>
  <oleObjects>
    <mc:AlternateContent xmlns:mc="http://schemas.openxmlformats.org/markup-compatibility/2006">
      <mc:Choice Requires="x14">
        <oleObject progId="Word.Document.12" shapeId="695297" r:id="rId4">
          <objectPr defaultSize="0" r:id="rId5">
            <anchor moveWithCells="1">
              <from>
                <xdr:col>1</xdr:col>
                <xdr:colOff>0</xdr:colOff>
                <xdr:row>46</xdr:row>
                <xdr:rowOff>0</xdr:rowOff>
              </from>
              <to>
                <xdr:col>11</xdr:col>
                <xdr:colOff>133350</xdr:colOff>
                <xdr:row>52</xdr:row>
                <xdr:rowOff>161925</xdr:rowOff>
              </to>
            </anchor>
          </objectPr>
        </oleObject>
      </mc:Choice>
      <mc:Fallback>
        <oleObject progId="Word.Document.12" shapeId="695297" r:id="rId4"/>
      </mc:Fallback>
    </mc:AlternateContent>
  </oleObjects>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V56"/>
  <sheetViews>
    <sheetView workbookViewId="0"/>
  </sheetViews>
  <sheetFormatPr defaultColWidth="9.140625" defaultRowHeight="15" x14ac:dyDescent="0.25"/>
  <cols>
    <col min="1" max="2" width="9.140625" style="59"/>
    <col min="3" max="3" width="10.28515625" style="59" customWidth="1"/>
    <col min="4" max="16384" width="9.140625" style="59"/>
  </cols>
  <sheetData>
    <row r="1" spans="1:22" ht="21" x14ac:dyDescent="0.35">
      <c r="A1" s="63" t="s">
        <v>209</v>
      </c>
      <c r="B1" s="61"/>
      <c r="C1" s="61"/>
    </row>
    <row r="2" spans="1:22" x14ac:dyDescent="0.25">
      <c r="A2" s="61"/>
      <c r="B2" s="65">
        <v>10.199999999999999</v>
      </c>
      <c r="C2" s="61" t="s">
        <v>24</v>
      </c>
      <c r="D2" s="144" t="s">
        <v>180</v>
      </c>
    </row>
    <row r="3" spans="1:22" ht="22.5" customHeight="1" x14ac:dyDescent="0.25">
      <c r="A3" s="61"/>
      <c r="B3" s="65" t="s">
        <v>82</v>
      </c>
      <c r="C3" s="61" t="s">
        <v>26</v>
      </c>
      <c r="D3" s="144" t="s">
        <v>181</v>
      </c>
    </row>
    <row r="4" spans="1:22" x14ac:dyDescent="0.25">
      <c r="A4" s="61"/>
      <c r="B4" s="25" t="s">
        <v>27</v>
      </c>
      <c r="C4" s="61"/>
      <c r="D4" s="26" t="s">
        <v>83</v>
      </c>
      <c r="E4" s="66"/>
      <c r="F4" s="66"/>
      <c r="G4" s="66"/>
      <c r="H4" s="66"/>
      <c r="I4" s="66"/>
      <c r="J4" s="66"/>
    </row>
    <row r="5" spans="1:22" ht="23.25" customHeight="1" x14ac:dyDescent="0.25">
      <c r="A5" s="61"/>
      <c r="B5" s="28"/>
      <c r="C5" s="61"/>
    </row>
    <row r="6" spans="1:22" x14ac:dyDescent="0.25">
      <c r="A6" s="61"/>
      <c r="B6" s="61"/>
      <c r="C6" s="61"/>
      <c r="F6" s="26" t="s">
        <v>29</v>
      </c>
      <c r="G6" s="26"/>
      <c r="H6" s="26" t="s">
        <v>174</v>
      </c>
      <c r="I6" s="26"/>
      <c r="J6" s="26"/>
    </row>
    <row r="7" spans="1:22" ht="31.5" customHeight="1" x14ac:dyDescent="0.25">
      <c r="A7" s="60" t="s">
        <v>31</v>
      </c>
      <c r="B7" s="165" t="s">
        <v>32</v>
      </c>
      <c r="C7" s="165" t="s">
        <v>33</v>
      </c>
    </row>
    <row r="8" spans="1:22" x14ac:dyDescent="0.25">
      <c r="A8" s="61"/>
      <c r="B8" s="166" t="s">
        <v>34</v>
      </c>
      <c r="C8" s="166" t="s">
        <v>3</v>
      </c>
    </row>
    <row r="9" spans="1:22" x14ac:dyDescent="0.25">
      <c r="A9" s="183">
        <v>1</v>
      </c>
      <c r="B9" s="155">
        <v>1</v>
      </c>
      <c r="C9" s="182">
        <v>100</v>
      </c>
      <c r="E9" s="61" t="s">
        <v>35</v>
      </c>
      <c r="F9" s="61"/>
    </row>
    <row r="10" spans="1:22" x14ac:dyDescent="0.25">
      <c r="A10" s="183">
        <v>1</v>
      </c>
      <c r="B10" s="155">
        <v>2</v>
      </c>
      <c r="C10" s="182">
        <v>100</v>
      </c>
      <c r="E10" s="61" t="s">
        <v>36</v>
      </c>
      <c r="F10" s="61"/>
    </row>
    <row r="11" spans="1:22" x14ac:dyDescent="0.25">
      <c r="A11" s="183">
        <v>1</v>
      </c>
      <c r="B11" s="155">
        <v>3</v>
      </c>
      <c r="C11" s="182">
        <v>100</v>
      </c>
      <c r="E11" s="61" t="s">
        <v>37</v>
      </c>
      <c r="F11" s="61"/>
    </row>
    <row r="12" spans="1:22" x14ac:dyDescent="0.25">
      <c r="A12" s="183">
        <v>1</v>
      </c>
      <c r="B12" s="155">
        <v>4</v>
      </c>
      <c r="C12" s="182">
        <v>100</v>
      </c>
      <c r="E12" s="61"/>
      <c r="F12" s="61"/>
    </row>
    <row r="13" spans="1:22" ht="21" x14ac:dyDescent="0.35">
      <c r="A13" s="183">
        <v>1</v>
      </c>
      <c r="B13" s="155">
        <v>5</v>
      </c>
      <c r="C13" s="182">
        <v>100</v>
      </c>
      <c r="E13" s="61" t="s">
        <v>38</v>
      </c>
      <c r="F13" s="61"/>
      <c r="M13" s="63"/>
      <c r="N13" s="75"/>
      <c r="O13" s="75"/>
      <c r="P13" s="76"/>
    </row>
    <row r="14" spans="1:22" x14ac:dyDescent="0.25">
      <c r="A14" s="183">
        <v>1</v>
      </c>
      <c r="B14" s="155">
        <v>6</v>
      </c>
      <c r="C14" s="182">
        <v>0</v>
      </c>
      <c r="E14" s="61" t="s">
        <v>39</v>
      </c>
      <c r="F14" s="61"/>
      <c r="M14" s="117"/>
      <c r="N14" s="116"/>
      <c r="O14" s="117"/>
      <c r="P14" s="122"/>
      <c r="Q14" s="122"/>
      <c r="R14" s="122"/>
      <c r="S14" s="122"/>
      <c r="T14" s="122"/>
      <c r="U14" s="122"/>
      <c r="V14" s="122"/>
    </row>
    <row r="15" spans="1:22" x14ac:dyDescent="0.25">
      <c r="A15" s="183">
        <v>1</v>
      </c>
      <c r="B15" s="155">
        <v>7</v>
      </c>
      <c r="C15" s="182">
        <v>100</v>
      </c>
      <c r="E15" s="61" t="s">
        <v>40</v>
      </c>
      <c r="F15" s="61"/>
      <c r="M15" s="117"/>
      <c r="N15" s="116"/>
      <c r="O15" s="117"/>
      <c r="P15" s="122"/>
      <c r="Q15" s="122"/>
      <c r="R15" s="122"/>
      <c r="S15" s="122"/>
      <c r="T15" s="122"/>
      <c r="U15" s="122"/>
      <c r="V15" s="122"/>
    </row>
    <row r="16" spans="1:22" x14ac:dyDescent="0.25">
      <c r="A16" s="183">
        <v>1</v>
      </c>
      <c r="B16" s="155">
        <v>8</v>
      </c>
      <c r="C16" s="182">
        <v>100</v>
      </c>
      <c r="E16" s="61" t="s">
        <v>41</v>
      </c>
      <c r="F16" s="61"/>
      <c r="M16" s="117"/>
      <c r="N16" s="123"/>
      <c r="O16" s="117"/>
      <c r="P16" s="117"/>
      <c r="Q16" s="122"/>
      <c r="R16" s="122"/>
      <c r="S16" s="122"/>
      <c r="T16" s="122"/>
      <c r="U16" s="122"/>
      <c r="V16" s="122"/>
    </row>
    <row r="17" spans="1:22" x14ac:dyDescent="0.25">
      <c r="A17" s="183">
        <v>1</v>
      </c>
      <c r="B17" s="155">
        <v>9</v>
      </c>
      <c r="C17" s="182">
        <v>0</v>
      </c>
      <c r="E17" s="61" t="s">
        <v>42</v>
      </c>
      <c r="F17" s="61"/>
      <c r="M17" s="117"/>
      <c r="N17" s="116"/>
      <c r="O17" s="117"/>
      <c r="P17" s="122"/>
      <c r="Q17" s="122"/>
      <c r="R17" s="122"/>
      <c r="S17" s="122"/>
      <c r="T17" s="122"/>
      <c r="U17" s="122"/>
      <c r="V17" s="122"/>
    </row>
    <row r="18" spans="1:22" x14ac:dyDescent="0.25">
      <c r="A18" s="183">
        <v>1</v>
      </c>
      <c r="B18" s="155">
        <v>10</v>
      </c>
      <c r="C18" s="182">
        <v>100</v>
      </c>
      <c r="E18" s="61" t="s">
        <v>43</v>
      </c>
      <c r="F18" s="61"/>
      <c r="M18" s="117"/>
      <c r="N18" s="117"/>
      <c r="O18" s="117"/>
      <c r="P18" s="122"/>
      <c r="Q18" s="122"/>
      <c r="R18" s="117"/>
      <c r="S18" s="117"/>
      <c r="T18" s="117"/>
      <c r="U18" s="117"/>
      <c r="V18" s="117"/>
    </row>
    <row r="19" spans="1:22" ht="16.5" customHeight="1" x14ac:dyDescent="0.25">
      <c r="A19" s="183">
        <v>1</v>
      </c>
      <c r="B19" s="155">
        <v>11</v>
      </c>
      <c r="C19" s="182">
        <v>100</v>
      </c>
      <c r="E19" s="61" t="s">
        <v>44</v>
      </c>
      <c r="F19" s="61"/>
      <c r="M19" s="124"/>
      <c r="N19" s="124"/>
      <c r="O19" s="124"/>
      <c r="P19" s="122"/>
      <c r="Q19" s="122"/>
      <c r="R19" s="122"/>
      <c r="S19" s="122"/>
      <c r="T19" s="122"/>
      <c r="U19" s="122"/>
      <c r="V19" s="122"/>
    </row>
    <row r="20" spans="1:22" x14ac:dyDescent="0.25">
      <c r="A20" s="183">
        <v>1</v>
      </c>
      <c r="B20" s="155">
        <v>12</v>
      </c>
      <c r="C20" s="182">
        <v>100</v>
      </c>
      <c r="E20" s="61" t="s">
        <v>45</v>
      </c>
      <c r="M20" s="117"/>
      <c r="N20" s="116"/>
      <c r="O20" s="116"/>
      <c r="P20" s="122"/>
      <c r="Q20" s="122"/>
      <c r="R20" s="122"/>
      <c r="S20" s="122"/>
      <c r="T20" s="122"/>
      <c r="U20" s="122"/>
      <c r="V20" s="122"/>
    </row>
    <row r="21" spans="1:22" x14ac:dyDescent="0.25">
      <c r="A21" s="183">
        <v>1</v>
      </c>
      <c r="B21" s="155">
        <v>13</v>
      </c>
      <c r="C21" s="182">
        <v>100</v>
      </c>
      <c r="E21" s="61" t="s">
        <v>46</v>
      </c>
      <c r="M21" s="116"/>
      <c r="N21" s="116"/>
      <c r="O21" s="113"/>
      <c r="P21" s="122"/>
      <c r="Q21" s="117"/>
      <c r="R21" s="117"/>
      <c r="S21" s="122"/>
      <c r="T21" s="122"/>
      <c r="U21" s="122"/>
      <c r="V21" s="122"/>
    </row>
    <row r="22" spans="1:22" x14ac:dyDescent="0.25">
      <c r="A22" s="183">
        <v>1</v>
      </c>
      <c r="B22" s="155">
        <v>14</v>
      </c>
      <c r="C22" s="182">
        <v>0</v>
      </c>
      <c r="E22" s="61" t="s">
        <v>135</v>
      </c>
      <c r="M22" s="116"/>
      <c r="N22" s="116"/>
      <c r="O22" s="113"/>
      <c r="P22" s="122"/>
      <c r="Q22" s="117"/>
      <c r="R22" s="117"/>
      <c r="S22" s="122"/>
      <c r="T22" s="122"/>
      <c r="U22" s="122"/>
      <c r="V22" s="122"/>
    </row>
    <row r="23" spans="1:22" x14ac:dyDescent="0.25">
      <c r="A23" s="183">
        <v>1</v>
      </c>
      <c r="B23" s="155">
        <v>15</v>
      </c>
      <c r="C23" s="182">
        <v>100</v>
      </c>
      <c r="E23" s="61"/>
      <c r="M23" s="116"/>
      <c r="N23" s="116"/>
      <c r="O23" s="126"/>
      <c r="P23" s="122"/>
      <c r="Q23" s="117"/>
      <c r="R23" s="117"/>
      <c r="S23" s="122"/>
      <c r="T23" s="122"/>
      <c r="U23" s="122"/>
      <c r="V23" s="122"/>
    </row>
    <row r="24" spans="1:22" x14ac:dyDescent="0.25">
      <c r="A24" s="183">
        <v>1</v>
      </c>
      <c r="B24" s="155">
        <v>16</v>
      </c>
      <c r="C24" s="182">
        <v>100</v>
      </c>
      <c r="M24" s="116"/>
      <c r="N24" s="116"/>
      <c r="O24" s="126"/>
      <c r="P24" s="122"/>
      <c r="Q24" s="117"/>
      <c r="R24" s="117"/>
      <c r="S24" s="122"/>
      <c r="T24" s="122"/>
      <c r="U24" s="122"/>
      <c r="V24" s="122"/>
    </row>
    <row r="25" spans="1:22" x14ac:dyDescent="0.25">
      <c r="A25" s="183">
        <v>1</v>
      </c>
      <c r="B25" s="155">
        <v>17</v>
      </c>
      <c r="C25" s="182">
        <v>100</v>
      </c>
      <c r="M25" s="116"/>
      <c r="N25" s="116"/>
      <c r="O25" s="126"/>
      <c r="P25" s="122"/>
      <c r="Q25" s="117"/>
      <c r="R25" s="117"/>
      <c r="S25" s="122"/>
      <c r="T25" s="122"/>
      <c r="U25" s="122"/>
      <c r="V25" s="122"/>
    </row>
    <row r="26" spans="1:22" x14ac:dyDescent="0.25">
      <c r="A26" s="183">
        <v>1</v>
      </c>
      <c r="B26" s="155">
        <v>18</v>
      </c>
      <c r="C26" s="182">
        <v>100</v>
      </c>
      <c r="M26" s="116"/>
      <c r="N26" s="116"/>
      <c r="O26" s="126"/>
      <c r="P26" s="122"/>
      <c r="Q26" s="117"/>
      <c r="R26" s="117"/>
      <c r="S26" s="122"/>
      <c r="T26" s="122"/>
      <c r="U26" s="122"/>
      <c r="V26" s="122"/>
    </row>
    <row r="27" spans="1:22" ht="15.75" x14ac:dyDescent="0.25">
      <c r="A27" s="65"/>
      <c r="B27" s="65"/>
      <c r="C27" s="72"/>
      <c r="E27" s="35"/>
      <c r="M27" s="116"/>
      <c r="N27" s="116"/>
      <c r="O27" s="126"/>
      <c r="P27" s="122"/>
      <c r="Q27" s="117"/>
      <c r="R27" s="117"/>
      <c r="S27" s="122"/>
      <c r="T27" s="122"/>
      <c r="U27" s="122"/>
      <c r="V27" s="122"/>
    </row>
    <row r="28" spans="1:22" ht="15.75" x14ac:dyDescent="0.25">
      <c r="A28" s="65"/>
      <c r="B28" s="65"/>
      <c r="C28" s="72"/>
      <c r="E28" s="35"/>
      <c r="M28" s="116"/>
      <c r="N28" s="116"/>
      <c r="O28" s="126"/>
      <c r="P28" s="122"/>
      <c r="Q28" s="117"/>
      <c r="R28" s="117"/>
      <c r="S28" s="122"/>
      <c r="T28" s="122"/>
      <c r="U28" s="122"/>
      <c r="V28" s="122"/>
    </row>
    <row r="29" spans="1:22" ht="15.75" x14ac:dyDescent="0.25">
      <c r="A29" s="65"/>
      <c r="B29" s="65"/>
      <c r="C29" s="32"/>
      <c r="E29" s="35"/>
      <c r="M29" s="116"/>
      <c r="N29" s="116"/>
      <c r="O29" s="126"/>
      <c r="P29" s="122"/>
      <c r="Q29" s="117"/>
      <c r="R29" s="117"/>
      <c r="S29" s="122"/>
      <c r="T29" s="122"/>
      <c r="U29" s="122"/>
      <c r="V29" s="122"/>
    </row>
    <row r="30" spans="1:22" ht="15.75" x14ac:dyDescent="0.25">
      <c r="A30" s="65"/>
      <c r="B30" s="65"/>
      <c r="C30" s="32"/>
      <c r="E30" s="35"/>
      <c r="M30" s="116"/>
      <c r="N30" s="116"/>
      <c r="O30" s="126"/>
      <c r="P30" s="122"/>
      <c r="Q30" s="117"/>
      <c r="R30" s="117"/>
      <c r="S30" s="122"/>
      <c r="T30" s="122"/>
      <c r="U30" s="122"/>
      <c r="V30" s="122"/>
    </row>
    <row r="31" spans="1:22" ht="15.75" x14ac:dyDescent="0.25">
      <c r="A31" s="65"/>
      <c r="B31" s="65"/>
      <c r="C31" s="32"/>
      <c r="E31" s="35"/>
      <c r="M31" s="116"/>
      <c r="N31" s="116"/>
      <c r="O31" s="126"/>
      <c r="P31" s="122"/>
      <c r="Q31" s="117"/>
      <c r="R31" s="117"/>
      <c r="S31" s="122"/>
      <c r="T31" s="122"/>
      <c r="U31" s="122"/>
      <c r="V31" s="122"/>
    </row>
    <row r="32" spans="1:22" x14ac:dyDescent="0.25">
      <c r="A32" s="65"/>
      <c r="B32" s="65"/>
      <c r="C32" s="72"/>
      <c r="M32" s="116"/>
      <c r="N32" s="116"/>
      <c r="O32" s="126"/>
      <c r="P32" s="122"/>
      <c r="Q32" s="117"/>
      <c r="R32" s="122"/>
      <c r="S32" s="122"/>
      <c r="T32" s="122"/>
      <c r="U32" s="122"/>
      <c r="V32" s="122"/>
    </row>
    <row r="33" spans="1:22" x14ac:dyDescent="0.25">
      <c r="A33" s="65"/>
      <c r="B33" s="65"/>
      <c r="C33" s="72"/>
      <c r="M33" s="116"/>
      <c r="N33" s="116"/>
      <c r="O33" s="126"/>
      <c r="P33" s="122"/>
      <c r="Q33" s="117"/>
      <c r="R33" s="122"/>
      <c r="S33" s="122"/>
      <c r="T33" s="122"/>
      <c r="U33" s="122"/>
      <c r="V33" s="122"/>
    </row>
    <row r="34" spans="1:22" x14ac:dyDescent="0.25">
      <c r="A34" s="65"/>
      <c r="B34" s="65"/>
      <c r="C34" s="72"/>
      <c r="M34" s="116"/>
      <c r="N34" s="116"/>
      <c r="O34" s="126"/>
      <c r="P34" s="122"/>
      <c r="Q34" s="122"/>
      <c r="R34" s="122"/>
      <c r="S34" s="122"/>
      <c r="T34" s="122"/>
      <c r="U34" s="122"/>
      <c r="V34" s="122"/>
    </row>
    <row r="35" spans="1:22" x14ac:dyDescent="0.25">
      <c r="A35" s="65"/>
      <c r="B35" s="65"/>
      <c r="C35" s="72"/>
      <c r="M35" s="116"/>
      <c r="N35" s="116"/>
      <c r="O35" s="126"/>
      <c r="P35" s="122"/>
      <c r="Q35" s="117"/>
      <c r="R35" s="122"/>
      <c r="S35" s="122"/>
      <c r="T35" s="122"/>
      <c r="U35" s="122"/>
      <c r="V35" s="122"/>
    </row>
    <row r="36" spans="1:22" x14ac:dyDescent="0.25">
      <c r="A36" s="65"/>
      <c r="B36" s="65"/>
      <c r="C36" s="72"/>
      <c r="M36" s="116"/>
      <c r="N36" s="116"/>
      <c r="O36" s="126"/>
      <c r="P36" s="122"/>
      <c r="Q36" s="117"/>
      <c r="R36" s="122"/>
      <c r="S36" s="122"/>
      <c r="T36" s="122"/>
      <c r="U36" s="122"/>
      <c r="V36" s="122"/>
    </row>
    <row r="37" spans="1:22" x14ac:dyDescent="0.25">
      <c r="A37" s="65"/>
      <c r="B37" s="65"/>
      <c r="C37" s="73"/>
      <c r="M37" s="116"/>
      <c r="N37" s="116"/>
      <c r="O37" s="113"/>
      <c r="P37" s="122"/>
      <c r="Q37" s="122"/>
      <c r="R37" s="122"/>
      <c r="S37" s="122"/>
      <c r="T37" s="122"/>
      <c r="U37" s="122"/>
      <c r="V37" s="122"/>
    </row>
    <row r="38" spans="1:22" x14ac:dyDescent="0.25">
      <c r="A38" s="65"/>
      <c r="B38" s="65"/>
      <c r="C38" s="65"/>
      <c r="M38" s="116"/>
      <c r="N38" s="116"/>
      <c r="O38" s="113"/>
      <c r="P38" s="122"/>
      <c r="Q38" s="122"/>
      <c r="R38" s="122"/>
      <c r="S38" s="122"/>
      <c r="T38" s="122"/>
      <c r="U38" s="122"/>
      <c r="V38" s="122"/>
    </row>
    <row r="39" spans="1:22" ht="15.75" x14ac:dyDescent="0.25">
      <c r="A39" s="61"/>
      <c r="B39" s="64"/>
      <c r="C39" s="64">
        <f>SUM(C9:C38)</f>
        <v>1500</v>
      </c>
      <c r="D39" s="61" t="s">
        <v>48</v>
      </c>
      <c r="M39" s="116"/>
      <c r="N39" s="116"/>
      <c r="O39" s="113"/>
      <c r="P39" s="122"/>
      <c r="Q39" s="125"/>
      <c r="R39" s="122"/>
      <c r="S39" s="122"/>
      <c r="T39" s="122"/>
      <c r="U39" s="122"/>
      <c r="V39" s="122"/>
    </row>
    <row r="40" spans="1:22" ht="15.75" x14ac:dyDescent="0.25">
      <c r="A40" s="64">
        <f>SUM(A9:A39)</f>
        <v>18</v>
      </c>
      <c r="B40" s="61" t="s">
        <v>49</v>
      </c>
      <c r="C40" s="61"/>
      <c r="M40" s="116"/>
      <c r="N40" s="116"/>
      <c r="O40" s="113"/>
      <c r="P40" s="122"/>
      <c r="Q40" s="125"/>
      <c r="R40" s="122"/>
      <c r="S40" s="122"/>
      <c r="T40" s="122"/>
      <c r="U40" s="122"/>
      <c r="V40" s="122"/>
    </row>
    <row r="41" spans="1:22" ht="15.75" x14ac:dyDescent="0.25">
      <c r="A41" s="61"/>
      <c r="B41" s="180">
        <f>C39/A40</f>
        <v>83.333333333333329</v>
      </c>
      <c r="C41" s="61" t="s">
        <v>50</v>
      </c>
      <c r="M41" s="116"/>
      <c r="N41" s="116"/>
      <c r="O41" s="113"/>
      <c r="P41" s="122"/>
      <c r="Q41" s="125"/>
      <c r="R41" s="122"/>
      <c r="S41" s="122"/>
      <c r="T41" s="122"/>
      <c r="U41" s="122"/>
      <c r="V41" s="122"/>
    </row>
    <row r="42" spans="1:22" ht="15.75" x14ac:dyDescent="0.25">
      <c r="A42" s="61"/>
      <c r="B42" s="61"/>
      <c r="C42" s="61"/>
      <c r="D42" s="65">
        <v>100</v>
      </c>
      <c r="E42" s="61" t="s">
        <v>51</v>
      </c>
      <c r="M42" s="116"/>
      <c r="N42" s="116"/>
      <c r="O42" s="113"/>
      <c r="P42" s="122"/>
      <c r="Q42" s="125"/>
      <c r="R42" s="122"/>
      <c r="S42" s="122"/>
      <c r="T42" s="122"/>
      <c r="U42" s="122"/>
      <c r="V42" s="122"/>
    </row>
    <row r="43" spans="1:22" ht="15.75" x14ac:dyDescent="0.25">
      <c r="A43" s="61"/>
      <c r="B43" s="61"/>
      <c r="C43" s="61"/>
      <c r="D43" s="67">
        <f>B41/D42</f>
        <v>0.83333333333333326</v>
      </c>
      <c r="E43" s="61" t="s">
        <v>52</v>
      </c>
      <c r="M43" s="116"/>
      <c r="N43" s="116"/>
      <c r="O43" s="113"/>
      <c r="P43" s="122"/>
      <c r="Q43" s="125"/>
      <c r="R43" s="122"/>
      <c r="S43" s="122"/>
      <c r="T43" s="122"/>
      <c r="U43" s="122"/>
      <c r="V43" s="122"/>
    </row>
    <row r="44" spans="1:22" x14ac:dyDescent="0.25">
      <c r="A44" s="61"/>
      <c r="B44" s="61"/>
      <c r="C44" s="61"/>
      <c r="M44" s="116"/>
      <c r="N44" s="116"/>
      <c r="O44" s="113"/>
      <c r="P44" s="122"/>
      <c r="Q44" s="122"/>
      <c r="R44" s="122"/>
      <c r="S44" s="122"/>
      <c r="T44" s="122"/>
      <c r="U44" s="122"/>
      <c r="V44" s="122"/>
    </row>
    <row r="45" spans="1:22" ht="15.75" x14ac:dyDescent="0.25">
      <c r="A45" s="96" t="s">
        <v>150</v>
      </c>
      <c r="B45" s="61"/>
      <c r="C45" s="61"/>
      <c r="M45" s="116"/>
      <c r="N45" s="116"/>
      <c r="O45" s="113"/>
      <c r="P45" s="122"/>
      <c r="Q45" s="122"/>
      <c r="R45" s="122"/>
      <c r="S45" s="122"/>
      <c r="T45" s="122"/>
      <c r="U45" s="122"/>
      <c r="V45" s="122"/>
    </row>
    <row r="46" spans="1:22" x14ac:dyDescent="0.25">
      <c r="A46" s="61"/>
      <c r="B46" s="75"/>
      <c r="C46" s="75"/>
      <c r="D46" s="76"/>
      <c r="M46" s="116"/>
      <c r="N46" s="116"/>
      <c r="O46" s="113"/>
      <c r="P46" s="122"/>
      <c r="Q46" s="122"/>
      <c r="R46" s="122"/>
      <c r="S46" s="122"/>
      <c r="T46" s="122"/>
      <c r="U46" s="122"/>
      <c r="V46" s="122"/>
    </row>
    <row r="47" spans="1:22" x14ac:dyDescent="0.25">
      <c r="A47" s="61"/>
      <c r="B47" s="75"/>
      <c r="C47" s="75"/>
      <c r="D47" s="28"/>
      <c r="E47" s="61"/>
      <c r="M47" s="116"/>
      <c r="N47" s="116"/>
      <c r="O47" s="113"/>
      <c r="P47" s="122"/>
      <c r="Q47" s="122"/>
      <c r="R47" s="122"/>
      <c r="S47" s="122"/>
      <c r="T47" s="122"/>
      <c r="U47" s="122"/>
      <c r="V47" s="122"/>
    </row>
    <row r="48" spans="1:22" x14ac:dyDescent="0.25">
      <c r="A48" s="61"/>
      <c r="B48" s="75"/>
      <c r="C48" s="75"/>
      <c r="D48" s="118"/>
      <c r="E48" s="61"/>
      <c r="M48" s="116"/>
      <c r="N48" s="116"/>
      <c r="O48" s="113"/>
      <c r="P48" s="122"/>
      <c r="Q48" s="122"/>
      <c r="R48" s="122"/>
      <c r="S48" s="122"/>
      <c r="T48" s="122"/>
      <c r="U48" s="122"/>
      <c r="V48" s="122"/>
    </row>
    <row r="49" spans="1:22" x14ac:dyDescent="0.25">
      <c r="A49" s="61"/>
      <c r="B49" s="61"/>
      <c r="C49" s="61"/>
      <c r="M49" s="116"/>
      <c r="N49" s="116"/>
      <c r="O49" s="116"/>
      <c r="P49" s="122"/>
      <c r="Q49" s="122"/>
      <c r="R49" s="122"/>
      <c r="S49" s="122"/>
      <c r="T49" s="122"/>
      <c r="U49" s="122"/>
      <c r="V49" s="122"/>
    </row>
    <row r="50" spans="1:22" x14ac:dyDescent="0.25">
      <c r="M50" s="116"/>
      <c r="N50" s="116"/>
      <c r="O50" s="116"/>
      <c r="P50" s="122"/>
      <c r="Q50" s="122"/>
      <c r="R50" s="122"/>
      <c r="S50" s="122"/>
      <c r="T50" s="122"/>
      <c r="U50" s="122"/>
      <c r="V50" s="122"/>
    </row>
    <row r="51" spans="1:22" x14ac:dyDescent="0.25">
      <c r="M51" s="117"/>
      <c r="N51" s="117"/>
      <c r="O51" s="117"/>
      <c r="P51" s="117"/>
      <c r="Q51" s="122"/>
      <c r="R51" s="122"/>
      <c r="S51" s="122"/>
      <c r="T51" s="122"/>
      <c r="U51" s="122"/>
      <c r="V51" s="122"/>
    </row>
    <row r="52" spans="1:22" x14ac:dyDescent="0.25">
      <c r="M52" s="117"/>
      <c r="N52" s="117"/>
      <c r="O52" s="117"/>
      <c r="P52" s="122"/>
      <c r="Q52" s="122"/>
      <c r="R52" s="122"/>
      <c r="S52" s="122"/>
      <c r="T52" s="122"/>
      <c r="U52" s="122"/>
      <c r="V52" s="122"/>
    </row>
    <row r="53" spans="1:22" x14ac:dyDescent="0.25">
      <c r="M53" s="117"/>
      <c r="N53" s="117"/>
      <c r="O53" s="117"/>
      <c r="P53" s="122"/>
      <c r="Q53" s="122"/>
      <c r="R53" s="122"/>
      <c r="S53" s="122"/>
      <c r="T53" s="122"/>
      <c r="U53" s="122"/>
      <c r="V53" s="122"/>
    </row>
    <row r="54" spans="1:22" x14ac:dyDescent="0.25">
      <c r="M54" s="117"/>
      <c r="N54" s="117"/>
      <c r="O54" s="117"/>
      <c r="P54" s="116"/>
      <c r="Q54" s="117"/>
      <c r="R54" s="122"/>
      <c r="S54" s="122"/>
      <c r="T54" s="122"/>
      <c r="U54" s="122"/>
      <c r="V54" s="122"/>
    </row>
    <row r="55" spans="1:22" x14ac:dyDescent="0.25">
      <c r="M55" s="117"/>
      <c r="N55" s="117"/>
      <c r="O55" s="117"/>
      <c r="P55" s="127"/>
      <c r="Q55" s="117"/>
      <c r="R55" s="122"/>
      <c r="S55" s="122"/>
      <c r="T55" s="122"/>
      <c r="U55" s="122"/>
      <c r="V55" s="122"/>
    </row>
    <row r="56" spans="1:22" x14ac:dyDescent="0.25">
      <c r="M56" s="117"/>
      <c r="N56" s="117"/>
      <c r="O56" s="117"/>
      <c r="P56" s="122"/>
      <c r="Q56" s="122"/>
      <c r="R56" s="122"/>
      <c r="S56" s="122"/>
      <c r="T56" s="122"/>
      <c r="U56" s="122"/>
      <c r="V56" s="122"/>
    </row>
  </sheetData>
  <pageMargins left="0.7" right="0.7" top="0.75" bottom="0.75" header="0.3" footer="0.3"/>
  <pageSetup scale="73" orientation="portrait" r:id="rId1"/>
  <drawing r:id="rId2"/>
</worksheet>
</file>

<file path=xl/worksheets/sheet1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3"/>
  <dimension ref="A1:V57"/>
  <sheetViews>
    <sheetView topLeftCell="A24" workbookViewId="0">
      <selection activeCell="U44" sqref="U44"/>
    </sheetView>
  </sheetViews>
  <sheetFormatPr defaultRowHeight="15" x14ac:dyDescent="0.25"/>
  <sheetData>
    <row r="1" spans="1:22" ht="15.75" x14ac:dyDescent="0.25">
      <c r="A1" s="98" t="s">
        <v>118</v>
      </c>
    </row>
    <row r="2" spans="1:22" ht="15.75" x14ac:dyDescent="0.25">
      <c r="A2" s="106"/>
    </row>
    <row r="3" spans="1:22" ht="99" customHeight="1" x14ac:dyDescent="0.25">
      <c r="A3" s="309" t="s">
        <v>119</v>
      </c>
      <c r="B3" s="309"/>
      <c r="C3" s="309"/>
      <c r="D3" s="309"/>
      <c r="E3" s="309"/>
      <c r="F3" s="309"/>
      <c r="G3" s="309"/>
      <c r="H3" s="309"/>
      <c r="I3" s="309"/>
    </row>
    <row r="4" spans="1:22" ht="15.75" x14ac:dyDescent="0.25">
      <c r="A4" s="98"/>
    </row>
    <row r="5" spans="1:22" ht="31.5" customHeight="1" x14ac:dyDescent="0.25">
      <c r="A5" s="310" t="s">
        <v>120</v>
      </c>
      <c r="B5" s="310"/>
      <c r="C5" s="310"/>
      <c r="D5" s="310"/>
      <c r="E5" s="310"/>
      <c r="F5" s="310"/>
      <c r="G5" s="310"/>
      <c r="H5" s="310"/>
      <c r="I5" s="310"/>
    </row>
    <row r="6" spans="1:22" ht="15.75" x14ac:dyDescent="0.25">
      <c r="A6" s="98"/>
    </row>
    <row r="7" spans="1:22" s="59" customFormat="1" ht="31.5" customHeight="1" x14ac:dyDescent="0.25">
      <c r="A7" s="310" t="s">
        <v>121</v>
      </c>
      <c r="B7" s="310"/>
      <c r="C7" s="310"/>
      <c r="D7" s="310"/>
      <c r="E7" s="310"/>
      <c r="F7" s="310"/>
      <c r="G7" s="310"/>
      <c r="H7" s="310"/>
      <c r="I7" s="310"/>
    </row>
    <row r="8" spans="1:22" ht="15.75" x14ac:dyDescent="0.25">
      <c r="A8" s="98"/>
    </row>
    <row r="9" spans="1:22" ht="15.75" x14ac:dyDescent="0.25">
      <c r="A9" s="98"/>
    </row>
    <row r="10" spans="1:22" ht="15.75" x14ac:dyDescent="0.25">
      <c r="A10" s="99" t="s">
        <v>122</v>
      </c>
    </row>
    <row r="11" spans="1:22" ht="15.75" x14ac:dyDescent="0.25">
      <c r="A11" s="108" t="s">
        <v>123</v>
      </c>
      <c r="F11" s="109" t="s">
        <v>124</v>
      </c>
    </row>
    <row r="12" spans="1:22" ht="15.75" x14ac:dyDescent="0.25">
      <c r="A12" s="105"/>
    </row>
    <row r="13" spans="1:22" ht="21" x14ac:dyDescent="0.35">
      <c r="A13" s="63" t="s">
        <v>66</v>
      </c>
      <c r="B13" s="61"/>
      <c r="C13" s="61"/>
      <c r="D13" s="59"/>
      <c r="E13" s="59"/>
      <c r="F13" s="59"/>
      <c r="G13" s="59"/>
      <c r="H13" s="59"/>
      <c r="I13" s="59"/>
      <c r="M13" s="63" t="s">
        <v>73</v>
      </c>
      <c r="N13" s="61"/>
      <c r="O13" s="61"/>
      <c r="P13" s="59"/>
      <c r="Q13" s="59"/>
      <c r="R13" s="59"/>
      <c r="S13" s="59"/>
      <c r="T13" s="59"/>
      <c r="U13" s="59"/>
      <c r="V13" s="59"/>
    </row>
    <row r="14" spans="1:22" x14ac:dyDescent="0.25">
      <c r="A14" s="61"/>
      <c r="B14" s="65">
        <v>10.199999999999999</v>
      </c>
      <c r="C14" s="61" t="s">
        <v>24</v>
      </c>
      <c r="D14" s="59"/>
      <c r="E14" s="59" t="s">
        <v>131</v>
      </c>
      <c r="F14" s="59"/>
      <c r="G14" s="59"/>
      <c r="H14" s="59"/>
      <c r="I14" s="59"/>
      <c r="M14" s="61"/>
      <c r="N14" s="65">
        <v>10.199999999999999</v>
      </c>
      <c r="O14" s="61" t="s">
        <v>24</v>
      </c>
      <c r="P14" s="59"/>
      <c r="Q14" s="59" t="s">
        <v>136</v>
      </c>
      <c r="R14" s="59" t="s">
        <v>137</v>
      </c>
      <c r="S14" s="59"/>
      <c r="T14" s="59"/>
      <c r="U14" s="59"/>
      <c r="V14" s="59"/>
    </row>
    <row r="15" spans="1:22" x14ac:dyDescent="0.25">
      <c r="A15" s="61"/>
      <c r="B15" s="65" t="s">
        <v>82</v>
      </c>
      <c r="C15" s="61" t="s">
        <v>26</v>
      </c>
      <c r="D15" s="59"/>
      <c r="E15" s="59" t="s">
        <v>71</v>
      </c>
      <c r="F15" s="59"/>
      <c r="G15" s="59"/>
      <c r="H15" s="59"/>
      <c r="I15" s="59"/>
      <c r="M15" s="61"/>
      <c r="N15" s="65" t="s">
        <v>82</v>
      </c>
      <c r="O15" s="61" t="s">
        <v>26</v>
      </c>
      <c r="P15" s="59"/>
      <c r="Q15" s="59" t="s">
        <v>138</v>
      </c>
      <c r="R15" s="59"/>
      <c r="S15" s="59"/>
      <c r="T15" s="59"/>
      <c r="U15" s="59"/>
      <c r="V15" s="59"/>
    </row>
    <row r="16" spans="1:22" x14ac:dyDescent="0.25">
      <c r="A16" s="61"/>
      <c r="B16" s="25" t="s">
        <v>27</v>
      </c>
      <c r="C16" s="61"/>
      <c r="D16" s="26" t="s">
        <v>90</v>
      </c>
      <c r="E16" s="66"/>
      <c r="F16" s="66"/>
      <c r="G16" s="66"/>
      <c r="H16" s="66"/>
      <c r="I16" s="66"/>
      <c r="M16" s="61"/>
      <c r="N16" s="25" t="s">
        <v>27</v>
      </c>
      <c r="O16" s="61"/>
      <c r="P16" s="26" t="s">
        <v>83</v>
      </c>
      <c r="Q16" s="66"/>
      <c r="R16" s="66"/>
      <c r="S16" s="66"/>
      <c r="T16" s="66"/>
      <c r="U16" s="66"/>
      <c r="V16" s="66"/>
    </row>
    <row r="17" spans="1:22" x14ac:dyDescent="0.25">
      <c r="A17" s="61"/>
      <c r="B17" s="28"/>
      <c r="C17" s="61"/>
      <c r="D17" s="59"/>
      <c r="E17" s="59"/>
      <c r="F17" s="59"/>
      <c r="G17" s="59"/>
      <c r="H17" s="59"/>
      <c r="I17" s="59"/>
      <c r="M17" s="61"/>
      <c r="N17" s="28"/>
      <c r="O17" s="61"/>
      <c r="P17" s="59"/>
      <c r="Q17" s="59"/>
      <c r="R17" s="59"/>
      <c r="S17" s="59"/>
      <c r="T17" s="59"/>
      <c r="U17" s="59"/>
      <c r="V17" s="59"/>
    </row>
    <row r="18" spans="1:22" x14ac:dyDescent="0.25">
      <c r="A18" s="61"/>
      <c r="B18" s="61"/>
      <c r="C18" s="61"/>
      <c r="D18" s="59"/>
      <c r="E18" s="59"/>
      <c r="F18" s="26" t="s">
        <v>29</v>
      </c>
      <c r="G18" s="26"/>
      <c r="H18" s="26" t="s">
        <v>70</v>
      </c>
      <c r="I18" s="26"/>
      <c r="M18" s="61"/>
      <c r="N18" s="61"/>
      <c r="O18" s="61"/>
      <c r="P18" s="59"/>
      <c r="Q18" s="59"/>
      <c r="R18" s="26" t="s">
        <v>29</v>
      </c>
      <c r="S18" s="26"/>
      <c r="T18" s="26" t="s">
        <v>70</v>
      </c>
      <c r="U18" s="26"/>
      <c r="V18" s="26"/>
    </row>
    <row r="19" spans="1:22" ht="26.25" x14ac:dyDescent="0.25">
      <c r="A19" s="60" t="s">
        <v>31</v>
      </c>
      <c r="B19" s="60" t="s">
        <v>32</v>
      </c>
      <c r="C19" s="60" t="s">
        <v>33</v>
      </c>
      <c r="D19" s="59"/>
      <c r="E19" s="59"/>
      <c r="F19" s="59"/>
      <c r="G19" s="59"/>
      <c r="H19" s="59"/>
      <c r="I19" s="59"/>
      <c r="M19" s="60" t="s">
        <v>31</v>
      </c>
      <c r="N19" s="60" t="s">
        <v>32</v>
      </c>
      <c r="O19" s="60" t="s">
        <v>33</v>
      </c>
      <c r="P19" s="59"/>
      <c r="Q19" s="59"/>
      <c r="R19" s="59"/>
      <c r="S19" s="59"/>
      <c r="T19" s="59"/>
      <c r="U19" s="59"/>
      <c r="V19" s="59"/>
    </row>
    <row r="20" spans="1:22" x14ac:dyDescent="0.25">
      <c r="A20" s="61"/>
      <c r="B20" s="62" t="s">
        <v>34</v>
      </c>
      <c r="C20" s="58" t="s">
        <v>3</v>
      </c>
      <c r="D20" s="59"/>
      <c r="E20" s="59"/>
      <c r="F20" s="59"/>
      <c r="G20" s="59"/>
      <c r="H20" s="59"/>
      <c r="I20" s="59"/>
      <c r="M20" s="61"/>
      <c r="N20" s="62" t="s">
        <v>34</v>
      </c>
      <c r="O20" s="62" t="s">
        <v>3</v>
      </c>
      <c r="P20" s="59"/>
      <c r="Q20" s="59"/>
      <c r="R20" s="59"/>
      <c r="S20" s="59"/>
      <c r="T20" s="59"/>
      <c r="U20" s="59"/>
      <c r="V20" s="59"/>
    </row>
    <row r="21" spans="1:22" x14ac:dyDescent="0.25">
      <c r="A21" s="65"/>
      <c r="B21" s="89">
        <v>1</v>
      </c>
      <c r="C21" s="58"/>
      <c r="D21" s="59"/>
      <c r="E21" s="61" t="s">
        <v>35</v>
      </c>
      <c r="F21" s="61"/>
      <c r="G21" s="59"/>
      <c r="H21" s="59"/>
      <c r="I21" s="59"/>
      <c r="M21" s="65"/>
      <c r="N21" s="65">
        <v>1</v>
      </c>
      <c r="O21" s="71">
        <f>25+0</f>
        <v>25</v>
      </c>
      <c r="P21" s="59"/>
      <c r="Q21" s="61" t="s">
        <v>35</v>
      </c>
      <c r="R21" s="61"/>
      <c r="S21" s="59"/>
      <c r="T21" s="59"/>
      <c r="U21" s="59"/>
      <c r="V21" s="59"/>
    </row>
    <row r="22" spans="1:22" x14ac:dyDescent="0.25">
      <c r="A22" s="65"/>
      <c r="B22" s="89">
        <v>2</v>
      </c>
      <c r="C22" s="58"/>
      <c r="D22" s="59"/>
      <c r="E22" s="61" t="s">
        <v>36</v>
      </c>
      <c r="F22" s="61"/>
      <c r="G22" s="59"/>
      <c r="H22" s="59"/>
      <c r="I22" s="59"/>
      <c r="M22" s="65"/>
      <c r="N22" s="65">
        <v>2</v>
      </c>
      <c r="O22" s="71">
        <f>25+20</f>
        <v>45</v>
      </c>
      <c r="P22" s="59"/>
      <c r="Q22" s="61" t="s">
        <v>36</v>
      </c>
      <c r="R22" s="61"/>
      <c r="S22" s="59"/>
      <c r="T22" s="59"/>
      <c r="U22" s="59"/>
      <c r="V22" s="59"/>
    </row>
    <row r="23" spans="1:22" x14ac:dyDescent="0.25">
      <c r="A23" s="65"/>
      <c r="B23" s="89">
        <v>3</v>
      </c>
      <c r="C23" s="58"/>
      <c r="D23" s="59"/>
      <c r="E23" s="61" t="s">
        <v>37</v>
      </c>
      <c r="F23" s="61"/>
      <c r="G23" s="59"/>
      <c r="H23" s="59"/>
      <c r="I23" s="59"/>
      <c r="M23" s="65"/>
      <c r="N23" s="65">
        <v>3</v>
      </c>
      <c r="O23" s="119">
        <f>25+21</f>
        <v>46</v>
      </c>
      <c r="P23" s="59"/>
      <c r="Q23" s="61" t="s">
        <v>37</v>
      </c>
      <c r="R23" s="61"/>
      <c r="S23" s="59"/>
      <c r="T23" s="59"/>
      <c r="U23" s="59"/>
      <c r="V23" s="59"/>
    </row>
    <row r="24" spans="1:22" x14ac:dyDescent="0.25">
      <c r="A24" s="65"/>
      <c r="B24" s="89">
        <v>4</v>
      </c>
      <c r="C24" s="58"/>
      <c r="D24" s="59"/>
      <c r="E24" s="61"/>
      <c r="F24" s="61"/>
      <c r="G24" s="59"/>
      <c r="H24" s="59"/>
      <c r="I24" s="59"/>
      <c r="M24" s="65"/>
      <c r="N24" s="65">
        <v>4</v>
      </c>
      <c r="O24" s="119">
        <f>25+20</f>
        <v>45</v>
      </c>
      <c r="P24" s="59"/>
      <c r="Q24" s="61"/>
      <c r="R24" s="61"/>
      <c r="S24" s="59"/>
      <c r="T24" s="59"/>
      <c r="U24" s="59"/>
      <c r="V24" s="59"/>
    </row>
    <row r="25" spans="1:22" x14ac:dyDescent="0.25">
      <c r="A25" s="65"/>
      <c r="B25" s="89">
        <v>5</v>
      </c>
      <c r="C25" s="58"/>
      <c r="D25" s="59"/>
      <c r="E25" s="61" t="s">
        <v>38</v>
      </c>
      <c r="F25" s="61"/>
      <c r="G25" s="59"/>
      <c r="H25" s="59"/>
      <c r="I25" s="59"/>
      <c r="M25" s="65"/>
      <c r="N25" s="65">
        <v>5</v>
      </c>
      <c r="O25" s="119">
        <f>25+21</f>
        <v>46</v>
      </c>
      <c r="P25" s="59"/>
      <c r="Q25" s="61" t="s">
        <v>38</v>
      </c>
      <c r="R25" s="61"/>
      <c r="S25" s="59"/>
      <c r="T25" s="59"/>
      <c r="U25" s="59"/>
      <c r="V25" s="59"/>
    </row>
    <row r="26" spans="1:22" x14ac:dyDescent="0.25">
      <c r="A26" s="65"/>
      <c r="B26" s="89">
        <v>6</v>
      </c>
      <c r="C26" s="58"/>
      <c r="D26" s="59"/>
      <c r="E26" s="61" t="s">
        <v>39</v>
      </c>
      <c r="F26" s="61"/>
      <c r="G26" s="59"/>
      <c r="H26" s="59"/>
      <c r="I26" s="59"/>
      <c r="M26" s="65"/>
      <c r="N26" s="65">
        <v>6</v>
      </c>
      <c r="O26" s="119">
        <f>0+25</f>
        <v>25</v>
      </c>
      <c r="P26" s="59"/>
      <c r="Q26" s="61" t="s">
        <v>39</v>
      </c>
      <c r="R26" s="61"/>
      <c r="S26" s="59"/>
      <c r="T26" s="59"/>
      <c r="U26" s="59"/>
      <c r="V26" s="59"/>
    </row>
    <row r="27" spans="1:22" x14ac:dyDescent="0.25">
      <c r="A27" s="65"/>
      <c r="B27" s="89">
        <v>7</v>
      </c>
      <c r="C27" s="58"/>
      <c r="D27" s="59"/>
      <c r="E27" s="61" t="s">
        <v>40</v>
      </c>
      <c r="F27" s="61"/>
      <c r="G27" s="59"/>
      <c r="H27" s="59"/>
      <c r="I27" s="59"/>
      <c r="M27" s="65"/>
      <c r="N27" s="65">
        <v>7</v>
      </c>
      <c r="O27" s="119">
        <f>0+0</f>
        <v>0</v>
      </c>
      <c r="P27" s="59"/>
      <c r="Q27" s="61" t="s">
        <v>40</v>
      </c>
      <c r="R27" s="61"/>
      <c r="S27" s="59"/>
      <c r="T27" s="59"/>
      <c r="U27" s="59"/>
      <c r="V27" s="59"/>
    </row>
    <row r="28" spans="1:22" x14ac:dyDescent="0.25">
      <c r="A28" s="65"/>
      <c r="B28" s="89">
        <v>8</v>
      </c>
      <c r="C28" s="58"/>
      <c r="D28" s="59"/>
      <c r="E28" s="61" t="s">
        <v>41</v>
      </c>
      <c r="F28" s="61"/>
      <c r="G28" s="59"/>
      <c r="H28" s="59"/>
      <c r="I28" s="59"/>
      <c r="M28" s="65"/>
      <c r="N28" s="65">
        <v>8</v>
      </c>
      <c r="O28" s="119">
        <f>0+20</f>
        <v>20</v>
      </c>
      <c r="P28" s="59"/>
      <c r="Q28" s="61" t="s">
        <v>41</v>
      </c>
      <c r="R28" s="61"/>
      <c r="S28" s="59"/>
      <c r="T28" s="59"/>
      <c r="U28" s="59"/>
      <c r="V28" s="59"/>
    </row>
    <row r="29" spans="1:22" x14ac:dyDescent="0.25">
      <c r="A29" s="65"/>
      <c r="B29" s="89">
        <v>9</v>
      </c>
      <c r="C29" s="58"/>
      <c r="D29" s="59"/>
      <c r="E29" s="61" t="s">
        <v>42</v>
      </c>
      <c r="F29" s="61"/>
      <c r="G29" s="59"/>
      <c r="H29" s="59"/>
      <c r="I29" s="59"/>
      <c r="M29" s="65"/>
      <c r="N29" s="65">
        <v>9</v>
      </c>
      <c r="O29" s="119">
        <f>0+25</f>
        <v>25</v>
      </c>
      <c r="P29" s="59"/>
      <c r="Q29" s="61" t="s">
        <v>42</v>
      </c>
      <c r="R29" s="61"/>
      <c r="S29" s="59"/>
      <c r="T29" s="59"/>
      <c r="U29" s="59"/>
      <c r="V29" s="59"/>
    </row>
    <row r="30" spans="1:22" x14ac:dyDescent="0.25">
      <c r="A30" s="65"/>
      <c r="B30" s="89">
        <v>10</v>
      </c>
      <c r="C30" s="58"/>
      <c r="D30" s="59"/>
      <c r="E30" s="61" t="s">
        <v>43</v>
      </c>
      <c r="F30" s="61"/>
      <c r="G30" s="59"/>
      <c r="H30" s="59"/>
      <c r="I30" s="59"/>
      <c r="M30" s="65"/>
      <c r="N30" s="65">
        <v>10</v>
      </c>
      <c r="O30" s="119">
        <v>0</v>
      </c>
      <c r="P30" s="59"/>
      <c r="Q30" s="61" t="s">
        <v>43</v>
      </c>
      <c r="R30" s="61"/>
      <c r="S30" s="59"/>
      <c r="T30" s="59"/>
      <c r="U30" s="59"/>
      <c r="V30" s="59"/>
    </row>
    <row r="31" spans="1:22" x14ac:dyDescent="0.25">
      <c r="A31" s="65"/>
      <c r="B31" s="89">
        <v>11</v>
      </c>
      <c r="C31" s="58"/>
      <c r="D31" s="59"/>
      <c r="E31" s="61" t="s">
        <v>44</v>
      </c>
      <c r="F31" s="61"/>
      <c r="G31" s="59"/>
      <c r="H31" s="59"/>
      <c r="I31" s="59"/>
      <c r="M31" s="65"/>
      <c r="N31" s="65">
        <v>11</v>
      </c>
      <c r="O31" s="119">
        <v>25</v>
      </c>
      <c r="P31" s="59"/>
      <c r="Q31" s="61" t="s">
        <v>44</v>
      </c>
      <c r="R31" s="61"/>
      <c r="S31" s="59"/>
      <c r="T31" s="59"/>
      <c r="U31" s="59"/>
      <c r="V31" s="59"/>
    </row>
    <row r="32" spans="1:22" x14ac:dyDescent="0.25">
      <c r="A32" s="65"/>
      <c r="B32" s="89">
        <v>12</v>
      </c>
      <c r="C32" s="58"/>
      <c r="D32" s="59"/>
      <c r="E32" s="61" t="s">
        <v>45</v>
      </c>
      <c r="F32" s="59"/>
      <c r="G32" s="59"/>
      <c r="H32" s="59"/>
      <c r="I32" s="59"/>
      <c r="M32" s="65"/>
      <c r="N32" s="65">
        <v>12</v>
      </c>
      <c r="O32" s="119">
        <v>0</v>
      </c>
      <c r="P32" s="59"/>
      <c r="Q32" s="61" t="s">
        <v>45</v>
      </c>
      <c r="R32" s="59"/>
      <c r="S32" s="59"/>
      <c r="T32" s="59"/>
      <c r="U32" s="59"/>
      <c r="V32" s="59"/>
    </row>
    <row r="33" spans="1:22" x14ac:dyDescent="0.25">
      <c r="A33" s="65"/>
      <c r="B33" s="89">
        <v>13</v>
      </c>
      <c r="C33" s="58"/>
      <c r="D33" s="59"/>
      <c r="E33" s="61" t="s">
        <v>46</v>
      </c>
      <c r="F33" s="59"/>
      <c r="G33" s="59"/>
      <c r="H33" s="59"/>
      <c r="I33" s="59"/>
      <c r="M33" s="65"/>
      <c r="N33" s="65">
        <v>13</v>
      </c>
      <c r="O33" s="119">
        <v>25</v>
      </c>
      <c r="P33" s="59"/>
      <c r="Q33" s="61" t="s">
        <v>46</v>
      </c>
      <c r="R33" s="59"/>
      <c r="S33" s="59"/>
      <c r="T33" s="59"/>
      <c r="U33" s="59"/>
      <c r="V33" s="59"/>
    </row>
    <row r="34" spans="1:22" x14ac:dyDescent="0.25">
      <c r="A34" s="65"/>
      <c r="B34" s="89">
        <v>14</v>
      </c>
      <c r="C34" s="58"/>
      <c r="D34" s="59"/>
      <c r="E34" s="61" t="s">
        <v>129</v>
      </c>
      <c r="F34" s="59"/>
      <c r="G34" s="59"/>
      <c r="H34" s="59"/>
      <c r="I34" s="59"/>
      <c r="M34" s="65"/>
      <c r="N34" s="65">
        <v>14</v>
      </c>
      <c r="O34" s="119">
        <v>0</v>
      </c>
      <c r="P34" s="59"/>
      <c r="Q34" s="59"/>
      <c r="R34" s="59"/>
      <c r="S34" s="59"/>
      <c r="T34" s="59"/>
      <c r="U34" s="59"/>
      <c r="V34" s="59"/>
    </row>
    <row r="35" spans="1:22" x14ac:dyDescent="0.25">
      <c r="A35" s="65"/>
      <c r="B35" s="89">
        <v>15</v>
      </c>
      <c r="C35" s="58"/>
      <c r="D35" s="59"/>
      <c r="E35" s="61"/>
      <c r="F35" s="59"/>
      <c r="G35" s="59"/>
      <c r="H35" s="59"/>
      <c r="I35" s="59"/>
      <c r="M35" s="65"/>
      <c r="N35" s="65">
        <v>15</v>
      </c>
      <c r="O35" s="119">
        <v>20</v>
      </c>
      <c r="P35" s="59"/>
      <c r="Q35" s="61" t="s">
        <v>47</v>
      </c>
      <c r="R35" s="59"/>
      <c r="S35" s="59"/>
      <c r="T35" s="59"/>
      <c r="U35" s="59"/>
      <c r="V35" s="59"/>
    </row>
    <row r="36" spans="1:22" x14ac:dyDescent="0.25">
      <c r="A36" s="65"/>
      <c r="B36" s="89">
        <v>16</v>
      </c>
      <c r="C36" s="58"/>
      <c r="D36" s="59"/>
      <c r="E36" s="59"/>
      <c r="F36" s="59"/>
      <c r="G36" s="59"/>
      <c r="H36" s="59"/>
      <c r="I36" s="59"/>
      <c r="M36" s="65"/>
      <c r="N36" s="65">
        <v>16</v>
      </c>
      <c r="O36" s="119">
        <v>0</v>
      </c>
      <c r="P36" s="59"/>
      <c r="Q36" s="61" t="s">
        <v>162</v>
      </c>
      <c r="R36" s="59"/>
      <c r="S36" s="59"/>
      <c r="T36" s="59"/>
      <c r="U36" s="59"/>
      <c r="V36" s="59"/>
    </row>
    <row r="37" spans="1:22" x14ac:dyDescent="0.25">
      <c r="A37" s="65"/>
      <c r="B37" s="89">
        <v>17</v>
      </c>
      <c r="C37" s="58"/>
      <c r="D37" s="59"/>
      <c r="E37" s="59"/>
      <c r="F37" s="59"/>
      <c r="G37" s="59"/>
      <c r="H37" s="59"/>
      <c r="I37" s="59"/>
      <c r="M37" s="65"/>
      <c r="N37" s="65">
        <v>17</v>
      </c>
      <c r="O37" s="71">
        <v>25</v>
      </c>
      <c r="P37" s="59"/>
      <c r="Q37" s="59"/>
      <c r="R37" s="59"/>
      <c r="S37" s="59"/>
      <c r="T37" s="59"/>
      <c r="U37" s="59"/>
      <c r="V37" s="59"/>
    </row>
    <row r="38" spans="1:22" x14ac:dyDescent="0.25">
      <c r="A38" s="65"/>
      <c r="B38" s="90">
        <v>18</v>
      </c>
      <c r="C38" s="58"/>
      <c r="D38" s="59"/>
      <c r="E38" s="59"/>
      <c r="F38" s="59"/>
      <c r="G38" s="59"/>
      <c r="H38" s="59"/>
      <c r="I38" s="59"/>
      <c r="M38" s="65"/>
      <c r="N38" s="65"/>
      <c r="O38" s="72"/>
      <c r="P38" s="59"/>
      <c r="Q38" s="59"/>
      <c r="R38" s="59"/>
      <c r="S38" s="59"/>
      <c r="T38" s="59"/>
      <c r="U38" s="59"/>
      <c r="V38" s="59"/>
    </row>
    <row r="39" spans="1:22" ht="15.75" x14ac:dyDescent="0.25">
      <c r="A39" s="65"/>
      <c r="B39" s="90">
        <v>19</v>
      </c>
      <c r="C39" s="58"/>
      <c r="D39" s="59"/>
      <c r="E39" s="35"/>
      <c r="F39" s="59"/>
      <c r="G39" s="59"/>
      <c r="H39" s="59"/>
      <c r="I39" s="59"/>
      <c r="M39" s="65"/>
      <c r="N39" s="65"/>
      <c r="O39" s="72"/>
      <c r="P39" s="59"/>
      <c r="Q39" s="140" t="s">
        <v>157</v>
      </c>
      <c r="R39" s="59"/>
      <c r="S39" s="59"/>
      <c r="T39" s="59"/>
      <c r="U39" s="59"/>
      <c r="V39" s="59"/>
    </row>
    <row r="40" spans="1:22" ht="15.75" x14ac:dyDescent="0.25">
      <c r="A40" s="65"/>
      <c r="B40" s="90" t="s">
        <v>71</v>
      </c>
      <c r="C40" s="58"/>
      <c r="D40" s="59"/>
      <c r="E40" s="35"/>
      <c r="F40" s="59"/>
      <c r="G40" s="59"/>
      <c r="H40" s="59"/>
      <c r="I40" s="59"/>
      <c r="M40" s="65"/>
      <c r="N40" s="65"/>
      <c r="O40" s="72"/>
      <c r="P40" s="59"/>
      <c r="Q40" s="35"/>
      <c r="R40" s="59"/>
      <c r="S40" s="59"/>
      <c r="T40" s="59"/>
      <c r="U40" s="59"/>
      <c r="V40" s="59"/>
    </row>
    <row r="41" spans="1:22" ht="15.75" x14ac:dyDescent="0.25">
      <c r="A41" s="65"/>
      <c r="B41" s="89"/>
      <c r="C41" s="58"/>
      <c r="D41" s="59"/>
      <c r="E41" s="35"/>
      <c r="F41" s="59"/>
      <c r="G41" s="59"/>
      <c r="H41" s="59"/>
      <c r="I41" s="59"/>
      <c r="M41" s="65"/>
      <c r="N41" s="65"/>
      <c r="O41" s="32"/>
      <c r="P41" s="59"/>
      <c r="Q41" s="35"/>
      <c r="R41" s="59"/>
      <c r="S41" s="59"/>
      <c r="T41" s="59"/>
      <c r="U41" s="59"/>
      <c r="V41" s="59"/>
    </row>
    <row r="42" spans="1:22" ht="15.75" x14ac:dyDescent="0.25">
      <c r="A42" s="65"/>
      <c r="B42" s="89"/>
      <c r="C42" s="58"/>
      <c r="D42" s="59"/>
      <c r="E42" s="35"/>
      <c r="F42" s="59"/>
      <c r="G42" s="59"/>
      <c r="H42" s="59"/>
      <c r="I42" s="59"/>
      <c r="M42" s="65"/>
      <c r="N42" s="65"/>
      <c r="O42" s="32"/>
      <c r="P42" s="59"/>
      <c r="Q42" s="35"/>
      <c r="R42" s="59"/>
      <c r="S42" s="59"/>
      <c r="T42" s="59"/>
      <c r="U42" s="59"/>
      <c r="V42" s="59"/>
    </row>
    <row r="43" spans="1:22" ht="15.75" x14ac:dyDescent="0.25">
      <c r="A43" s="65"/>
      <c r="B43" s="89"/>
      <c r="C43" s="58"/>
      <c r="D43" s="59"/>
      <c r="E43" s="35"/>
      <c r="F43" s="59"/>
      <c r="G43" s="59"/>
      <c r="H43" s="59"/>
      <c r="I43" s="59"/>
      <c r="M43" s="65"/>
      <c r="N43" s="65"/>
      <c r="O43" s="32"/>
      <c r="P43" s="59"/>
      <c r="Q43" s="35"/>
      <c r="R43" s="59"/>
      <c r="S43" s="59"/>
      <c r="T43" s="59"/>
      <c r="U43" s="59"/>
      <c r="V43" s="59"/>
    </row>
    <row r="44" spans="1:22" x14ac:dyDescent="0.25">
      <c r="A44" s="65"/>
      <c r="B44" s="65"/>
      <c r="C44" s="72"/>
      <c r="D44" s="59"/>
      <c r="E44" s="59"/>
      <c r="F44" s="59"/>
      <c r="G44" s="59"/>
      <c r="H44" s="59"/>
      <c r="I44" s="59"/>
      <c r="M44" s="65"/>
      <c r="N44" s="65"/>
      <c r="O44" s="72"/>
      <c r="P44" s="59"/>
      <c r="Q44" s="59"/>
      <c r="R44" s="59"/>
      <c r="S44" s="59"/>
      <c r="T44" s="59"/>
      <c r="U44" s="59"/>
      <c r="V44" s="59"/>
    </row>
    <row r="45" spans="1:22" x14ac:dyDescent="0.25">
      <c r="A45" s="65"/>
      <c r="B45" s="65"/>
      <c r="C45" s="72"/>
      <c r="D45" s="59"/>
      <c r="E45" s="59"/>
      <c r="F45" s="59"/>
      <c r="G45" s="59"/>
      <c r="H45" s="59"/>
      <c r="I45" s="59"/>
      <c r="M45" s="65"/>
      <c r="N45" s="65"/>
      <c r="O45" s="72"/>
      <c r="P45" s="59"/>
      <c r="Q45" s="59"/>
      <c r="R45" s="59"/>
      <c r="S45" s="59"/>
      <c r="T45" s="59"/>
      <c r="U45" s="59"/>
      <c r="V45" s="59"/>
    </row>
    <row r="46" spans="1:22" x14ac:dyDescent="0.25">
      <c r="A46" s="65"/>
      <c r="B46" s="65"/>
      <c r="C46" s="72"/>
      <c r="D46" s="59"/>
      <c r="E46" s="59"/>
      <c r="F46" s="59"/>
      <c r="G46" s="59"/>
      <c r="H46" s="59"/>
      <c r="I46" s="59"/>
      <c r="M46" s="65"/>
      <c r="N46" s="65"/>
      <c r="O46" s="72"/>
      <c r="P46" s="59"/>
      <c r="Q46" s="59"/>
      <c r="R46" s="59"/>
      <c r="S46" s="59"/>
      <c r="T46" s="59"/>
      <c r="U46" s="59"/>
      <c r="V46" s="59"/>
    </row>
    <row r="47" spans="1:22" x14ac:dyDescent="0.25">
      <c r="A47" s="65"/>
      <c r="B47" s="65"/>
      <c r="C47" s="72"/>
      <c r="D47" s="59"/>
      <c r="E47" s="59"/>
      <c r="F47" s="59"/>
      <c r="G47" s="59"/>
      <c r="H47" s="59"/>
      <c r="I47" s="59"/>
      <c r="M47" s="65"/>
      <c r="N47" s="65"/>
      <c r="O47" s="72"/>
      <c r="P47" s="59"/>
      <c r="Q47" s="59"/>
      <c r="R47" s="59"/>
      <c r="S47" s="59"/>
      <c r="T47" s="59"/>
      <c r="U47" s="59"/>
      <c r="V47" s="59"/>
    </row>
    <row r="48" spans="1:22" x14ac:dyDescent="0.25">
      <c r="A48" s="65"/>
      <c r="B48" s="65"/>
      <c r="C48" s="72"/>
      <c r="D48" s="59"/>
      <c r="E48" s="59"/>
      <c r="F48" s="59"/>
      <c r="G48" s="59"/>
      <c r="H48" s="59"/>
      <c r="I48" s="59"/>
      <c r="M48" s="65"/>
      <c r="N48" s="65"/>
      <c r="O48" s="72"/>
      <c r="P48" s="59"/>
      <c r="Q48" s="59"/>
      <c r="R48" s="59"/>
      <c r="S48" s="59"/>
      <c r="T48" s="59"/>
      <c r="U48" s="59"/>
      <c r="V48" s="59"/>
    </row>
    <row r="49" spans="1:22" x14ac:dyDescent="0.25">
      <c r="A49" s="65"/>
      <c r="B49" s="65"/>
      <c r="C49" s="73"/>
      <c r="D49" s="59"/>
      <c r="E49" s="59"/>
      <c r="F49" s="59"/>
      <c r="G49" s="59"/>
      <c r="H49" s="59"/>
      <c r="I49" s="59"/>
      <c r="M49" s="65"/>
      <c r="N49" s="65"/>
      <c r="O49" s="73"/>
      <c r="P49" s="59"/>
      <c r="Q49" s="59"/>
      <c r="R49" s="59"/>
      <c r="S49" s="59"/>
      <c r="T49" s="59"/>
      <c r="U49" s="59"/>
      <c r="V49" s="59"/>
    </row>
    <row r="50" spans="1:22" x14ac:dyDescent="0.25">
      <c r="A50" s="65"/>
      <c r="B50" s="65"/>
      <c r="C50" s="65"/>
      <c r="D50" s="59"/>
      <c r="E50" s="59"/>
      <c r="F50" s="59"/>
      <c r="G50" s="59"/>
      <c r="H50" s="59"/>
      <c r="I50" s="59"/>
      <c r="M50" s="65"/>
      <c r="N50" s="65"/>
      <c r="O50" s="65"/>
      <c r="P50" s="59"/>
      <c r="Q50" s="59"/>
      <c r="R50" s="59"/>
      <c r="S50" s="59"/>
      <c r="T50" s="59"/>
      <c r="U50" s="59"/>
      <c r="V50" s="59"/>
    </row>
    <row r="51" spans="1:22" x14ac:dyDescent="0.25">
      <c r="A51" s="61"/>
      <c r="B51" s="61"/>
      <c r="C51" s="64">
        <f>SUM(C21:C50)</f>
        <v>0</v>
      </c>
      <c r="D51" s="61" t="s">
        <v>48</v>
      </c>
      <c r="E51" s="59"/>
      <c r="F51" s="59"/>
      <c r="G51" s="59"/>
      <c r="H51" s="59"/>
      <c r="I51" s="59"/>
      <c r="M51" s="61"/>
      <c r="N51" s="61"/>
      <c r="O51" s="64">
        <f>SUM(O21:O50)/0.991</f>
        <v>375.3784056508577</v>
      </c>
      <c r="P51" s="61" t="s">
        <v>48</v>
      </c>
      <c r="Q51" s="59"/>
      <c r="R51" s="59"/>
      <c r="S51" s="59"/>
      <c r="T51" s="59"/>
      <c r="U51" s="59"/>
      <c r="V51" s="59"/>
    </row>
    <row r="52" spans="1:22" x14ac:dyDescent="0.25">
      <c r="A52" s="64">
        <f>SUM(A21:A50)</f>
        <v>0</v>
      </c>
      <c r="B52" s="61" t="s">
        <v>49</v>
      </c>
      <c r="C52" s="61"/>
      <c r="D52" s="59"/>
      <c r="E52" s="59"/>
      <c r="F52" s="59"/>
      <c r="G52" s="59"/>
      <c r="H52" s="59"/>
      <c r="I52" s="59"/>
      <c r="M52" s="64">
        <v>17</v>
      </c>
      <c r="N52" s="61" t="s">
        <v>49</v>
      </c>
      <c r="O52" s="61"/>
      <c r="P52" s="59"/>
      <c r="Q52" s="59"/>
      <c r="R52" s="59"/>
      <c r="S52" s="59"/>
      <c r="T52" s="59"/>
      <c r="U52" s="59"/>
      <c r="V52" s="59"/>
    </row>
    <row r="53" spans="1:22" x14ac:dyDescent="0.25">
      <c r="A53" s="61"/>
      <c r="B53" s="64" t="e">
        <f>C51/A52</f>
        <v>#DIV/0!</v>
      </c>
      <c r="C53" s="61" t="s">
        <v>50</v>
      </c>
      <c r="D53" s="59"/>
      <c r="E53" s="59"/>
      <c r="F53" s="59"/>
      <c r="G53" s="59"/>
      <c r="H53" s="59"/>
      <c r="I53" s="59"/>
      <c r="M53" s="61"/>
      <c r="N53" s="64">
        <f>O51/M52</f>
        <v>22.081082685344569</v>
      </c>
      <c r="O53" s="61" t="s">
        <v>50</v>
      </c>
      <c r="P53" s="59"/>
      <c r="Q53" s="59"/>
      <c r="R53" s="59"/>
      <c r="S53" s="59"/>
      <c r="T53" s="59"/>
      <c r="U53" s="59"/>
      <c r="V53" s="59"/>
    </row>
    <row r="54" spans="1:22" x14ac:dyDescent="0.25">
      <c r="A54" s="61"/>
      <c r="B54" s="61"/>
      <c r="C54" s="61"/>
      <c r="D54" s="65">
        <v>50</v>
      </c>
      <c r="E54" s="61" t="s">
        <v>51</v>
      </c>
      <c r="F54" s="59"/>
      <c r="G54" s="59"/>
      <c r="H54" s="59"/>
      <c r="I54" s="59"/>
      <c r="M54" s="61"/>
      <c r="N54" s="61"/>
      <c r="O54" s="61"/>
      <c r="P54" s="65">
        <v>25</v>
      </c>
      <c r="Q54" s="61" t="s">
        <v>51</v>
      </c>
      <c r="R54" s="59"/>
      <c r="S54" s="59"/>
      <c r="T54" s="59"/>
      <c r="U54" s="59"/>
      <c r="V54" s="59"/>
    </row>
    <row r="55" spans="1:22" x14ac:dyDescent="0.25">
      <c r="A55" s="61"/>
      <c r="B55" s="61"/>
      <c r="C55" s="61"/>
      <c r="D55" s="67" t="e">
        <f>B53/D54</f>
        <v>#DIV/0!</v>
      </c>
      <c r="E55" s="61" t="s">
        <v>52</v>
      </c>
      <c r="F55" s="59"/>
      <c r="G55" s="59"/>
      <c r="H55" s="59"/>
      <c r="I55" s="59"/>
      <c r="K55" s="93"/>
      <c r="M55" s="61"/>
      <c r="N55" s="61"/>
      <c r="O55" s="61"/>
      <c r="P55" s="67">
        <f>N53/P54</f>
        <v>0.88324330741378276</v>
      </c>
      <c r="Q55" s="61" t="s">
        <v>52</v>
      </c>
      <c r="R55" s="59"/>
      <c r="S55" s="59"/>
      <c r="T55" s="59"/>
      <c r="U55" s="59"/>
      <c r="V55" s="59"/>
    </row>
    <row r="56" spans="1:22" x14ac:dyDescent="0.25">
      <c r="A56" s="61"/>
      <c r="B56" s="61"/>
      <c r="C56" s="61"/>
      <c r="D56" s="59"/>
      <c r="E56" s="59"/>
      <c r="F56" s="59"/>
      <c r="G56" s="59"/>
      <c r="H56" s="59"/>
      <c r="I56" s="59"/>
      <c r="M56" s="61"/>
      <c r="N56" s="61"/>
      <c r="O56" s="61"/>
      <c r="P56" s="59"/>
      <c r="Q56" s="59"/>
      <c r="R56" s="59"/>
      <c r="S56" s="59"/>
      <c r="T56" s="59"/>
      <c r="U56" s="59"/>
      <c r="V56" s="59"/>
    </row>
    <row r="57" spans="1:22" ht="15.75" x14ac:dyDescent="0.25">
      <c r="M57" s="96" t="s">
        <v>150</v>
      </c>
    </row>
  </sheetData>
  <mergeCells count="3">
    <mergeCell ref="A3:I3"/>
    <mergeCell ref="A5:I5"/>
    <mergeCell ref="A7:I7"/>
  </mergeCells>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44033" r:id="rId4">
          <objectPr defaultSize="0" r:id="rId5">
            <anchor moveWithCells="1">
              <from>
                <xdr:col>12</xdr:col>
                <xdr:colOff>123825</xdr:colOff>
                <xdr:row>58</xdr:row>
                <xdr:rowOff>114300</xdr:rowOff>
              </from>
              <to>
                <xdr:col>24</xdr:col>
                <xdr:colOff>304800</xdr:colOff>
                <xdr:row>78</xdr:row>
                <xdr:rowOff>180975</xdr:rowOff>
              </to>
            </anchor>
          </objectPr>
        </oleObject>
      </mc:Choice>
      <mc:Fallback>
        <oleObject progId="Word.Document.12" shapeId="44033" r:id="rId4"/>
      </mc:Fallback>
    </mc:AlternateContent>
  </oleObjects>
</worksheet>
</file>

<file path=xl/worksheets/sheet1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60"/>
  <sheetViews>
    <sheetView topLeftCell="A13" workbookViewId="0">
      <selection activeCell="K21" sqref="K21"/>
    </sheetView>
  </sheetViews>
  <sheetFormatPr defaultColWidth="9.140625" defaultRowHeight="15" x14ac:dyDescent="0.25"/>
  <cols>
    <col min="1" max="1" width="5.28515625" style="61" customWidth="1"/>
    <col min="2" max="2" width="9.140625" style="61"/>
    <col min="3" max="3" width="10.28515625" style="61" customWidth="1"/>
    <col min="4" max="4" width="10.7109375" style="59" customWidth="1"/>
    <col min="5" max="16384" width="9.140625" style="59"/>
  </cols>
  <sheetData>
    <row r="1" spans="1:10" ht="21" x14ac:dyDescent="0.35">
      <c r="A1" s="63" t="s">
        <v>211</v>
      </c>
    </row>
    <row r="2" spans="1:10" x14ac:dyDescent="0.25">
      <c r="B2" s="65">
        <v>11.1</v>
      </c>
      <c r="C2" s="61" t="s">
        <v>24</v>
      </c>
      <c r="D2" s="59" t="s">
        <v>98</v>
      </c>
    </row>
    <row r="3" spans="1:10" x14ac:dyDescent="0.25">
      <c r="B3" s="65" t="s">
        <v>68</v>
      </c>
      <c r="C3" s="61" t="s">
        <v>26</v>
      </c>
      <c r="D3" s="59" t="s">
        <v>247</v>
      </c>
      <c r="E3" s="59" t="s">
        <v>71</v>
      </c>
    </row>
    <row r="4" spans="1:10" x14ac:dyDescent="0.25">
      <c r="B4" s="25" t="s">
        <v>27</v>
      </c>
      <c r="D4" s="26" t="s">
        <v>63</v>
      </c>
      <c r="E4" s="66"/>
      <c r="F4" s="66"/>
      <c r="G4" s="66"/>
      <c r="H4" s="66"/>
      <c r="I4" s="66"/>
      <c r="J4" s="66"/>
    </row>
    <row r="5" spans="1:10" x14ac:dyDescent="0.25">
      <c r="B5" s="28"/>
    </row>
    <row r="6" spans="1:10" x14ac:dyDescent="0.25">
      <c r="F6" s="26" t="s">
        <v>29</v>
      </c>
      <c r="G6" s="26"/>
      <c r="H6" s="26" t="s">
        <v>174</v>
      </c>
      <c r="I6" s="26"/>
      <c r="J6" s="26"/>
    </row>
    <row r="7" spans="1:10" ht="26.25" x14ac:dyDescent="0.25">
      <c r="A7" s="60" t="s">
        <v>31</v>
      </c>
      <c r="B7" s="165" t="s">
        <v>32</v>
      </c>
      <c r="C7" s="165" t="s">
        <v>33</v>
      </c>
    </row>
    <row r="8" spans="1:10" x14ac:dyDescent="0.25">
      <c r="B8" s="166" t="s">
        <v>34</v>
      </c>
      <c r="C8" s="166" t="s">
        <v>3</v>
      </c>
    </row>
    <row r="9" spans="1:10" x14ac:dyDescent="0.25">
      <c r="A9" s="183"/>
      <c r="B9" s="155"/>
      <c r="C9" s="276"/>
      <c r="E9" s="61" t="s">
        <v>35</v>
      </c>
      <c r="F9" s="61"/>
    </row>
    <row r="10" spans="1:10" x14ac:dyDescent="0.25">
      <c r="A10" s="183"/>
      <c r="B10" s="155"/>
      <c r="C10" s="276"/>
      <c r="E10" s="61" t="s">
        <v>36</v>
      </c>
      <c r="F10" s="61"/>
    </row>
    <row r="11" spans="1:10" x14ac:dyDescent="0.25">
      <c r="A11" s="183"/>
      <c r="B11" s="155"/>
      <c r="C11" s="276"/>
      <c r="E11" s="61" t="s">
        <v>37</v>
      </c>
      <c r="F11" s="61"/>
    </row>
    <row r="12" spans="1:10" x14ac:dyDescent="0.25">
      <c r="A12" s="183"/>
      <c r="B12" s="155"/>
      <c r="C12" s="276"/>
      <c r="E12" s="61"/>
      <c r="F12" s="61"/>
    </row>
    <row r="13" spans="1:10" x14ac:dyDescent="0.25">
      <c r="A13" s="183"/>
      <c r="B13" s="155"/>
      <c r="C13" s="276"/>
      <c r="E13" s="61" t="s">
        <v>38</v>
      </c>
      <c r="F13" s="61"/>
    </row>
    <row r="14" spans="1:10" x14ac:dyDescent="0.25">
      <c r="A14" s="183"/>
      <c r="B14" s="155"/>
      <c r="C14" s="276"/>
      <c r="E14" s="61" t="s">
        <v>39</v>
      </c>
      <c r="F14" s="61"/>
    </row>
    <row r="15" spans="1:10" x14ac:dyDescent="0.25">
      <c r="A15" s="183"/>
      <c r="B15" s="155"/>
      <c r="C15" s="276"/>
      <c r="E15" s="61" t="s">
        <v>40</v>
      </c>
      <c r="F15" s="61"/>
    </row>
    <row r="16" spans="1:10" x14ac:dyDescent="0.25">
      <c r="A16" s="183"/>
      <c r="B16" s="155"/>
      <c r="C16" s="276"/>
      <c r="E16" s="61" t="s">
        <v>41</v>
      </c>
      <c r="F16" s="61"/>
    </row>
    <row r="17" spans="1:6" x14ac:dyDescent="0.25">
      <c r="A17" s="183"/>
      <c r="B17" s="155"/>
      <c r="C17" s="276"/>
      <c r="E17" s="61" t="s">
        <v>42</v>
      </c>
      <c r="F17" s="61"/>
    </row>
    <row r="18" spans="1:6" x14ac:dyDescent="0.25">
      <c r="A18" s="183"/>
      <c r="B18" s="155"/>
      <c r="C18" s="276"/>
      <c r="E18" s="61" t="s">
        <v>43</v>
      </c>
      <c r="F18" s="61"/>
    </row>
    <row r="19" spans="1:6" x14ac:dyDescent="0.25">
      <c r="A19" s="183"/>
      <c r="B19" s="155"/>
      <c r="C19" s="276"/>
      <c r="E19" s="61" t="s">
        <v>44</v>
      </c>
      <c r="F19" s="61"/>
    </row>
    <row r="20" spans="1:6" x14ac:dyDescent="0.25">
      <c r="A20" s="183"/>
      <c r="B20" s="155"/>
      <c r="C20" s="276"/>
      <c r="E20" s="61" t="s">
        <v>45</v>
      </c>
    </row>
    <row r="21" spans="1:6" x14ac:dyDescent="0.25">
      <c r="A21" s="183"/>
      <c r="B21" s="155"/>
      <c r="C21" s="276"/>
      <c r="E21" s="61" t="s">
        <v>46</v>
      </c>
    </row>
    <row r="22" spans="1:6" x14ac:dyDescent="0.25">
      <c r="A22" s="183"/>
      <c r="B22" s="155"/>
      <c r="C22" s="276"/>
      <c r="E22" s="61" t="s">
        <v>129</v>
      </c>
    </row>
    <row r="23" spans="1:6" x14ac:dyDescent="0.25">
      <c r="A23" s="183"/>
      <c r="B23" s="155"/>
      <c r="C23" s="276"/>
      <c r="E23" s="61"/>
    </row>
    <row r="24" spans="1:6" x14ac:dyDescent="0.25">
      <c r="A24" s="183"/>
      <c r="B24" s="155"/>
      <c r="C24" s="276"/>
    </row>
    <row r="25" spans="1:6" x14ac:dyDescent="0.25">
      <c r="A25" s="183"/>
      <c r="B25" s="155"/>
      <c r="C25" s="276"/>
    </row>
    <row r="26" spans="1:6" x14ac:dyDescent="0.25">
      <c r="A26" s="65"/>
      <c r="B26" s="167"/>
      <c r="C26" s="77"/>
    </row>
    <row r="27" spans="1:6" ht="15.75" x14ac:dyDescent="0.25">
      <c r="A27" s="65"/>
      <c r="B27" s="167"/>
      <c r="C27" s="77"/>
      <c r="E27" s="35"/>
    </row>
    <row r="28" spans="1:6" ht="15.75" x14ac:dyDescent="0.25">
      <c r="A28" s="65"/>
      <c r="B28" s="167"/>
      <c r="C28" s="77"/>
      <c r="E28" s="35"/>
    </row>
    <row r="29" spans="1:6" ht="15.75" x14ac:dyDescent="0.25">
      <c r="A29" s="65"/>
      <c r="B29" s="65"/>
      <c r="C29" s="77" t="s">
        <v>71</v>
      </c>
      <c r="E29" s="35"/>
    </row>
    <row r="30" spans="1:6" ht="15.75" x14ac:dyDescent="0.25">
      <c r="A30" s="65"/>
      <c r="B30" s="65"/>
      <c r="C30" s="77" t="s">
        <v>71</v>
      </c>
      <c r="E30" s="35"/>
    </row>
    <row r="31" spans="1:6" ht="15.75" x14ac:dyDescent="0.25">
      <c r="A31" s="65"/>
      <c r="B31" s="65"/>
      <c r="C31" s="32"/>
      <c r="E31" s="35"/>
    </row>
    <row r="32" spans="1:6" x14ac:dyDescent="0.25">
      <c r="A32" s="65"/>
      <c r="B32" s="65"/>
      <c r="C32" s="72"/>
    </row>
    <row r="33" spans="1:5" x14ac:dyDescent="0.25">
      <c r="A33" s="65"/>
      <c r="B33" s="65"/>
      <c r="C33" s="72"/>
    </row>
    <row r="34" spans="1:5" x14ac:dyDescent="0.25">
      <c r="A34" s="65"/>
      <c r="B34" s="65"/>
      <c r="C34" s="72"/>
    </row>
    <row r="35" spans="1:5" x14ac:dyDescent="0.25">
      <c r="A35" s="65"/>
      <c r="B35" s="65"/>
      <c r="C35" s="72"/>
    </row>
    <row r="36" spans="1:5" x14ac:dyDescent="0.25">
      <c r="A36" s="65"/>
      <c r="B36" s="65"/>
      <c r="C36" s="72"/>
      <c r="E36" s="61" t="s">
        <v>262</v>
      </c>
    </row>
    <row r="37" spans="1:5" x14ac:dyDescent="0.25">
      <c r="A37" s="65"/>
      <c r="B37" s="65"/>
      <c r="C37" s="73"/>
    </row>
    <row r="38" spans="1:5" x14ac:dyDescent="0.25">
      <c r="A38" s="65"/>
      <c r="B38" s="65"/>
      <c r="C38" s="65"/>
    </row>
    <row r="39" spans="1:5" x14ac:dyDescent="0.25">
      <c r="B39" s="64"/>
      <c r="C39" s="64">
        <f>SUM(C9:C38)</f>
        <v>0</v>
      </c>
      <c r="D39" s="61" t="s">
        <v>48</v>
      </c>
    </row>
    <row r="40" spans="1:5" x14ac:dyDescent="0.25">
      <c r="A40" s="64">
        <f>SUM(A9:A39)</f>
        <v>0</v>
      </c>
      <c r="B40" s="61" t="s">
        <v>49</v>
      </c>
    </row>
    <row r="41" spans="1:5" x14ac:dyDescent="0.25">
      <c r="B41" s="180" t="e">
        <f>C39/A40</f>
        <v>#DIV/0!</v>
      </c>
      <c r="C41" s="61" t="s">
        <v>50</v>
      </c>
    </row>
    <row r="42" spans="1:5" x14ac:dyDescent="0.25">
      <c r="D42" s="65"/>
      <c r="E42" s="61" t="s">
        <v>51</v>
      </c>
    </row>
    <row r="43" spans="1:5" x14ac:dyDescent="0.25">
      <c r="D43" s="67">
        <v>0.86</v>
      </c>
      <c r="E43" s="61" t="s">
        <v>52</v>
      </c>
    </row>
    <row r="44" spans="1:5" x14ac:dyDescent="0.25">
      <c r="D44" s="118"/>
      <c r="E44" s="61"/>
    </row>
    <row r="45" spans="1:5" x14ac:dyDescent="0.25">
      <c r="D45" s="118"/>
      <c r="E45" s="61"/>
    </row>
    <row r="46" spans="1:5" s="169" customFormat="1" ht="15.75" x14ac:dyDescent="0.25">
      <c r="A46" s="139" t="s">
        <v>197</v>
      </c>
      <c r="B46" s="139"/>
      <c r="C46" s="139"/>
      <c r="D46" s="168"/>
      <c r="E46" s="139"/>
    </row>
    <row r="49" spans="1:11" x14ac:dyDescent="0.25">
      <c r="A49" s="75"/>
      <c r="B49" s="75"/>
      <c r="C49" s="75"/>
      <c r="D49" s="76"/>
      <c r="E49" s="76"/>
      <c r="F49" s="76"/>
      <c r="G49" s="76"/>
      <c r="H49" s="76"/>
      <c r="I49" s="76"/>
      <c r="J49" s="76"/>
      <c r="K49" s="76"/>
    </row>
    <row r="50" spans="1:11" x14ac:dyDescent="0.25">
      <c r="A50" s="75"/>
      <c r="B50" s="75"/>
      <c r="C50" s="75"/>
      <c r="D50" s="76"/>
      <c r="E50" s="76"/>
      <c r="F50" s="76"/>
      <c r="G50" s="76"/>
      <c r="H50" s="76"/>
      <c r="I50" s="76"/>
      <c r="J50" s="76"/>
      <c r="K50" s="76"/>
    </row>
    <row r="51" spans="1:11" x14ac:dyDescent="0.25">
      <c r="A51" s="75"/>
      <c r="B51" s="75"/>
      <c r="C51" s="75"/>
      <c r="D51" s="76"/>
      <c r="E51" s="76"/>
      <c r="F51" s="76"/>
      <c r="G51" s="76"/>
      <c r="H51" s="76"/>
      <c r="I51" s="76"/>
      <c r="J51" s="76"/>
      <c r="K51" s="76"/>
    </row>
    <row r="52" spans="1:11" x14ac:dyDescent="0.25">
      <c r="A52" s="75"/>
      <c r="B52" s="75"/>
      <c r="C52" s="75"/>
      <c r="D52" s="76"/>
      <c r="E52" s="76"/>
      <c r="F52" s="76"/>
      <c r="G52" s="76"/>
      <c r="H52" s="76"/>
      <c r="I52" s="76"/>
      <c r="J52" s="76"/>
      <c r="K52" s="76"/>
    </row>
    <row r="53" spans="1:11" x14ac:dyDescent="0.25">
      <c r="A53" s="75"/>
      <c r="B53" s="75"/>
      <c r="C53" s="75"/>
      <c r="D53" s="76"/>
      <c r="E53" s="76"/>
      <c r="F53" s="76"/>
      <c r="G53" s="76"/>
      <c r="H53" s="76"/>
      <c r="I53" s="76"/>
      <c r="J53" s="76"/>
      <c r="K53" s="76"/>
    </row>
    <row r="54" spans="1:11" x14ac:dyDescent="0.25">
      <c r="A54" s="75"/>
      <c r="B54" s="75"/>
      <c r="C54" s="75"/>
      <c r="D54" s="76"/>
      <c r="E54" s="76"/>
      <c r="F54" s="76"/>
      <c r="G54" s="76"/>
      <c r="H54" s="76"/>
      <c r="I54" s="76"/>
      <c r="J54" s="76"/>
      <c r="K54" s="76"/>
    </row>
    <row r="55" spans="1:11" x14ac:dyDescent="0.25">
      <c r="A55" s="75"/>
      <c r="B55" s="75"/>
      <c r="C55" s="75"/>
      <c r="D55" s="76"/>
      <c r="E55" s="76"/>
      <c r="F55" s="76"/>
      <c r="G55" s="76"/>
      <c r="H55" s="76"/>
      <c r="I55" s="76"/>
      <c r="J55" s="76"/>
      <c r="K55" s="76"/>
    </row>
    <row r="56" spans="1:11" x14ac:dyDescent="0.25">
      <c r="A56" s="75"/>
      <c r="B56" s="75"/>
      <c r="C56" s="75"/>
      <c r="D56" s="76"/>
      <c r="E56" s="76"/>
      <c r="F56" s="76"/>
      <c r="G56" s="76"/>
      <c r="H56" s="76"/>
      <c r="I56" s="76"/>
      <c r="J56" s="76"/>
      <c r="K56" s="76"/>
    </row>
    <row r="57" spans="1:11" x14ac:dyDescent="0.25">
      <c r="A57" s="75"/>
      <c r="B57" s="75"/>
      <c r="C57" s="75"/>
      <c r="D57" s="76"/>
      <c r="E57" s="76"/>
      <c r="F57" s="76"/>
      <c r="G57" s="76"/>
      <c r="H57" s="76"/>
      <c r="I57" s="76"/>
      <c r="J57" s="76"/>
      <c r="K57" s="76"/>
    </row>
    <row r="58" spans="1:11" x14ac:dyDescent="0.25">
      <c r="A58" s="75"/>
      <c r="B58" s="75"/>
      <c r="C58" s="75"/>
      <c r="D58" s="76"/>
      <c r="E58" s="76"/>
      <c r="F58" s="76"/>
      <c r="G58" s="76"/>
      <c r="H58" s="76"/>
      <c r="I58" s="76"/>
      <c r="J58" s="76"/>
      <c r="K58" s="76"/>
    </row>
    <row r="59" spans="1:11" x14ac:dyDescent="0.25">
      <c r="A59" s="75"/>
      <c r="B59" s="75"/>
      <c r="C59" s="75"/>
      <c r="D59" s="76"/>
      <c r="E59" s="76"/>
      <c r="F59" s="76"/>
      <c r="G59" s="76"/>
      <c r="H59" s="76"/>
      <c r="I59" s="76"/>
      <c r="J59" s="76"/>
      <c r="K59" s="76"/>
    </row>
    <row r="60" spans="1:11" x14ac:dyDescent="0.25">
      <c r="A60" s="75"/>
      <c r="B60" s="75"/>
      <c r="C60" s="75"/>
      <c r="D60" s="76"/>
      <c r="E60" s="76"/>
      <c r="F60" s="76"/>
      <c r="G60" s="76"/>
      <c r="H60" s="76"/>
      <c r="I60" s="76"/>
      <c r="J60" s="76"/>
      <c r="K60" s="76"/>
    </row>
  </sheetData>
  <pageMargins left="0.7" right="0.7" top="0.75" bottom="0.75" header="0.3" footer="0.3"/>
  <pageSetup scale="78" orientation="portrait" r:id="rId1"/>
  <drawing r:id="rId2"/>
  <legacyDrawing r:id="rId3"/>
  <oleObjects>
    <mc:AlternateContent xmlns:mc="http://schemas.openxmlformats.org/markup-compatibility/2006">
      <mc:Choice Requires="x14">
        <oleObject progId="Word.Document.12" shapeId="752641" r:id="rId4">
          <objectPr defaultSize="0" r:id="rId5">
            <anchor moveWithCells="1">
              <from>
                <xdr:col>1</xdr:col>
                <xdr:colOff>0</xdr:colOff>
                <xdr:row>47</xdr:row>
                <xdr:rowOff>0</xdr:rowOff>
              </from>
              <to>
                <xdr:col>11</xdr:col>
                <xdr:colOff>514350</xdr:colOff>
                <xdr:row>51</xdr:row>
                <xdr:rowOff>0</xdr:rowOff>
              </to>
            </anchor>
          </objectPr>
        </oleObject>
      </mc:Choice>
      <mc:Fallback>
        <oleObject progId="Word.Document.12" shapeId="752641" r:id="rId4"/>
      </mc:Fallback>
    </mc:AlternateContent>
  </oleObjects>
</worksheet>
</file>

<file path=xl/worksheets/sheet1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60"/>
  <sheetViews>
    <sheetView topLeftCell="A31" workbookViewId="0">
      <selection activeCell="J41" sqref="J41"/>
    </sheetView>
  </sheetViews>
  <sheetFormatPr defaultColWidth="9.140625" defaultRowHeight="15" x14ac:dyDescent="0.25"/>
  <cols>
    <col min="1" max="1" width="5.28515625" style="61" customWidth="1"/>
    <col min="2" max="2" width="9.140625" style="61"/>
    <col min="3" max="3" width="10.28515625" style="61" customWidth="1"/>
    <col min="4" max="4" width="10.7109375" style="59" customWidth="1"/>
    <col min="5" max="16384" width="9.140625" style="59"/>
  </cols>
  <sheetData>
    <row r="1" spans="1:10" ht="21" x14ac:dyDescent="0.35">
      <c r="A1" s="63" t="s">
        <v>211</v>
      </c>
    </row>
    <row r="2" spans="1:10" x14ac:dyDescent="0.25">
      <c r="B2" s="65">
        <v>11.1</v>
      </c>
      <c r="C2" s="61" t="s">
        <v>24</v>
      </c>
      <c r="D2" s="59" t="s">
        <v>98</v>
      </c>
    </row>
    <row r="3" spans="1:10" x14ac:dyDescent="0.25">
      <c r="B3" s="65" t="s">
        <v>68</v>
      </c>
      <c r="C3" s="61" t="s">
        <v>26</v>
      </c>
      <c r="D3" s="59" t="s">
        <v>280</v>
      </c>
      <c r="E3" s="59" t="s">
        <v>71</v>
      </c>
    </row>
    <row r="4" spans="1:10" x14ac:dyDescent="0.25">
      <c r="B4" s="25" t="s">
        <v>27</v>
      </c>
      <c r="D4" s="26" t="s">
        <v>63</v>
      </c>
      <c r="E4" s="66"/>
      <c r="F4" s="66"/>
      <c r="G4" s="66"/>
      <c r="H4" s="66"/>
      <c r="I4" s="66"/>
      <c r="J4" s="66"/>
    </row>
    <row r="5" spans="1:10" x14ac:dyDescent="0.25">
      <c r="B5" s="28"/>
    </row>
    <row r="6" spans="1:10" x14ac:dyDescent="0.25">
      <c r="F6" s="26" t="s">
        <v>29</v>
      </c>
      <c r="G6" s="26"/>
      <c r="H6" s="26" t="s">
        <v>174</v>
      </c>
      <c r="I6" s="26"/>
      <c r="J6" s="26"/>
    </row>
    <row r="7" spans="1:10" ht="26.25" x14ac:dyDescent="0.25">
      <c r="A7" s="60" t="s">
        <v>31</v>
      </c>
      <c r="B7" s="165" t="s">
        <v>32</v>
      </c>
      <c r="C7" s="165" t="s">
        <v>33</v>
      </c>
    </row>
    <row r="8" spans="1:10" x14ac:dyDescent="0.25">
      <c r="B8" s="166" t="s">
        <v>34</v>
      </c>
      <c r="C8" s="166" t="s">
        <v>3</v>
      </c>
    </row>
    <row r="9" spans="1:10" x14ac:dyDescent="0.25">
      <c r="A9" s="183"/>
      <c r="B9" s="155"/>
      <c r="C9" s="276"/>
      <c r="E9" s="61" t="s">
        <v>35</v>
      </c>
      <c r="F9" s="61"/>
    </row>
    <row r="10" spans="1:10" x14ac:dyDescent="0.25">
      <c r="A10" s="183"/>
      <c r="B10" s="155"/>
      <c r="C10" s="276"/>
      <c r="E10" s="61" t="s">
        <v>36</v>
      </c>
      <c r="F10" s="61"/>
    </row>
    <row r="11" spans="1:10" x14ac:dyDescent="0.25">
      <c r="A11" s="183"/>
      <c r="B11" s="155"/>
      <c r="C11" s="276"/>
      <c r="E11" s="61" t="s">
        <v>37</v>
      </c>
      <c r="F11" s="61"/>
    </row>
    <row r="12" spans="1:10" x14ac:dyDescent="0.25">
      <c r="A12" s="183"/>
      <c r="B12" s="155"/>
      <c r="C12" s="276"/>
      <c r="E12" s="61"/>
      <c r="F12" s="61"/>
    </row>
    <row r="13" spans="1:10" x14ac:dyDescent="0.25">
      <c r="A13" s="183"/>
      <c r="B13" s="155"/>
      <c r="C13" s="276"/>
      <c r="E13" s="61" t="s">
        <v>38</v>
      </c>
      <c r="F13" s="61"/>
    </row>
    <row r="14" spans="1:10" x14ac:dyDescent="0.25">
      <c r="A14" s="183"/>
      <c r="B14" s="155"/>
      <c r="C14" s="276"/>
      <c r="E14" s="61" t="s">
        <v>39</v>
      </c>
      <c r="F14" s="61"/>
    </row>
    <row r="15" spans="1:10" x14ac:dyDescent="0.25">
      <c r="A15" s="183"/>
      <c r="B15" s="155"/>
      <c r="C15" s="276"/>
      <c r="E15" s="61" t="s">
        <v>40</v>
      </c>
      <c r="F15" s="61"/>
    </row>
    <row r="16" spans="1:10" x14ac:dyDescent="0.25">
      <c r="A16" s="183"/>
      <c r="B16" s="155"/>
      <c r="C16" s="276"/>
      <c r="E16" s="61" t="s">
        <v>41</v>
      </c>
      <c r="F16" s="61"/>
    </row>
    <row r="17" spans="1:6" x14ac:dyDescent="0.25">
      <c r="A17" s="183"/>
      <c r="B17" s="155"/>
      <c r="C17" s="276"/>
      <c r="E17" s="61" t="s">
        <v>42</v>
      </c>
      <c r="F17" s="61"/>
    </row>
    <row r="18" spans="1:6" x14ac:dyDescent="0.25">
      <c r="A18" s="183"/>
      <c r="B18" s="155"/>
      <c r="C18" s="276"/>
      <c r="E18" s="61" t="s">
        <v>43</v>
      </c>
      <c r="F18" s="61"/>
    </row>
    <row r="19" spans="1:6" x14ac:dyDescent="0.25">
      <c r="A19" s="183"/>
      <c r="B19" s="155"/>
      <c r="C19" s="276"/>
      <c r="E19" s="61" t="s">
        <v>44</v>
      </c>
      <c r="F19" s="61"/>
    </row>
    <row r="20" spans="1:6" x14ac:dyDescent="0.25">
      <c r="A20" s="183"/>
      <c r="B20" s="155"/>
      <c r="C20" s="276"/>
      <c r="E20" s="61" t="s">
        <v>45</v>
      </c>
    </row>
    <row r="21" spans="1:6" x14ac:dyDescent="0.25">
      <c r="A21" s="183"/>
      <c r="B21" s="155"/>
      <c r="C21" s="276"/>
      <c r="E21" s="61" t="s">
        <v>46</v>
      </c>
    </row>
    <row r="22" spans="1:6" x14ac:dyDescent="0.25">
      <c r="A22" s="183"/>
      <c r="B22" s="155"/>
      <c r="C22" s="276"/>
      <c r="E22" s="61" t="s">
        <v>129</v>
      </c>
    </row>
    <row r="23" spans="1:6" x14ac:dyDescent="0.25">
      <c r="A23" s="183"/>
      <c r="B23" s="155"/>
      <c r="C23" s="276"/>
      <c r="E23" s="61"/>
    </row>
    <row r="24" spans="1:6" x14ac:dyDescent="0.25">
      <c r="A24" s="183"/>
      <c r="B24" s="155"/>
      <c r="C24" s="276"/>
    </row>
    <row r="25" spans="1:6" x14ac:dyDescent="0.25">
      <c r="A25" s="183"/>
      <c r="B25" s="155"/>
      <c r="C25" s="276"/>
    </row>
    <row r="26" spans="1:6" x14ac:dyDescent="0.25">
      <c r="A26" s="65"/>
      <c r="B26" s="167"/>
      <c r="C26" s="77"/>
    </row>
    <row r="27" spans="1:6" ht="15.75" x14ac:dyDescent="0.25">
      <c r="A27" s="65"/>
      <c r="B27" s="167"/>
      <c r="C27" s="77"/>
      <c r="E27" s="35"/>
    </row>
    <row r="28" spans="1:6" ht="15.75" x14ac:dyDescent="0.25">
      <c r="A28" s="65"/>
      <c r="B28" s="167"/>
      <c r="C28" s="77"/>
      <c r="E28" s="35"/>
    </row>
    <row r="29" spans="1:6" ht="15.75" x14ac:dyDescent="0.25">
      <c r="A29" s="65"/>
      <c r="B29" s="65"/>
      <c r="C29" s="77" t="s">
        <v>71</v>
      </c>
      <c r="E29" s="35"/>
    </row>
    <row r="30" spans="1:6" ht="15.75" x14ac:dyDescent="0.25">
      <c r="A30" s="65"/>
      <c r="B30" s="65"/>
      <c r="C30" s="77" t="s">
        <v>71</v>
      </c>
      <c r="E30" s="35"/>
    </row>
    <row r="31" spans="1:6" ht="15.75" x14ac:dyDescent="0.25">
      <c r="A31" s="65"/>
      <c r="B31" s="65"/>
      <c r="C31" s="32"/>
      <c r="E31" s="35"/>
    </row>
    <row r="32" spans="1:6" x14ac:dyDescent="0.25">
      <c r="A32" s="65"/>
      <c r="B32" s="65"/>
      <c r="C32" s="72"/>
    </row>
    <row r="33" spans="1:5" x14ac:dyDescent="0.25">
      <c r="A33" s="65"/>
      <c r="B33" s="65"/>
      <c r="C33" s="72"/>
    </row>
    <row r="34" spans="1:5" x14ac:dyDescent="0.25">
      <c r="A34" s="65"/>
      <c r="B34" s="65"/>
      <c r="C34" s="72"/>
    </row>
    <row r="35" spans="1:5" x14ac:dyDescent="0.25">
      <c r="A35" s="65"/>
      <c r="B35" s="65"/>
      <c r="C35" s="72"/>
    </row>
    <row r="36" spans="1:5" x14ac:dyDescent="0.25">
      <c r="A36" s="65"/>
      <c r="B36" s="65"/>
      <c r="C36" s="72"/>
      <c r="E36" s="61" t="s">
        <v>312</v>
      </c>
    </row>
    <row r="37" spans="1:5" x14ac:dyDescent="0.25">
      <c r="A37" s="65"/>
      <c r="B37" s="65"/>
      <c r="C37" s="73"/>
    </row>
    <row r="38" spans="1:5" x14ac:dyDescent="0.25">
      <c r="A38" s="65"/>
      <c r="B38" s="65"/>
      <c r="C38" s="65"/>
    </row>
    <row r="39" spans="1:5" x14ac:dyDescent="0.25">
      <c r="B39" s="64"/>
      <c r="C39" s="64">
        <f>SUM(C9:C38)</f>
        <v>0</v>
      </c>
      <c r="D39" s="61" t="s">
        <v>48</v>
      </c>
    </row>
    <row r="40" spans="1:5" x14ac:dyDescent="0.25">
      <c r="A40" s="64">
        <f>SUM(A9:A39)</f>
        <v>0</v>
      </c>
      <c r="B40" s="61" t="s">
        <v>49</v>
      </c>
    </row>
    <row r="41" spans="1:5" x14ac:dyDescent="0.25">
      <c r="B41" s="180" t="e">
        <f>C39/A40</f>
        <v>#DIV/0!</v>
      </c>
      <c r="C41" s="61" t="s">
        <v>50</v>
      </c>
    </row>
    <row r="42" spans="1:5" x14ac:dyDescent="0.25">
      <c r="D42" s="65">
        <v>3</v>
      </c>
      <c r="E42" s="61" t="s">
        <v>51</v>
      </c>
    </row>
    <row r="43" spans="1:5" x14ac:dyDescent="0.25">
      <c r="D43" s="67">
        <v>1</v>
      </c>
      <c r="E43" s="61" t="s">
        <v>52</v>
      </c>
    </row>
    <row r="44" spans="1:5" x14ac:dyDescent="0.25">
      <c r="D44" s="118"/>
      <c r="E44" s="61"/>
    </row>
    <row r="45" spans="1:5" x14ac:dyDescent="0.25">
      <c r="D45" s="118"/>
      <c r="E45" s="61"/>
    </row>
    <row r="46" spans="1:5" s="169" customFormat="1" ht="15.75" x14ac:dyDescent="0.25">
      <c r="A46" s="139" t="s">
        <v>197</v>
      </c>
      <c r="B46" s="139"/>
      <c r="C46" s="139"/>
      <c r="D46" s="168"/>
      <c r="E46" s="139"/>
    </row>
    <row r="49" spans="1:11" x14ac:dyDescent="0.25">
      <c r="A49" s="75"/>
      <c r="B49" s="75"/>
      <c r="C49" s="75"/>
      <c r="D49" s="76"/>
      <c r="E49" s="76"/>
      <c r="F49" s="76"/>
      <c r="G49" s="76"/>
      <c r="H49" s="76"/>
      <c r="I49" s="76"/>
      <c r="J49" s="76"/>
      <c r="K49" s="76"/>
    </row>
    <row r="50" spans="1:11" x14ac:dyDescent="0.25">
      <c r="A50" s="75"/>
      <c r="B50" s="75"/>
      <c r="C50" s="75"/>
      <c r="D50" s="76"/>
      <c r="E50" s="76"/>
      <c r="F50" s="76"/>
      <c r="G50" s="76"/>
      <c r="H50" s="76"/>
      <c r="I50" s="76"/>
      <c r="J50" s="76"/>
      <c r="K50" s="76"/>
    </row>
    <row r="51" spans="1:11" x14ac:dyDescent="0.25">
      <c r="A51" s="75"/>
      <c r="B51" s="75"/>
      <c r="C51" s="75"/>
      <c r="D51" s="76"/>
      <c r="E51" s="76"/>
      <c r="F51" s="76"/>
      <c r="G51" s="76"/>
      <c r="H51" s="76"/>
      <c r="I51" s="76"/>
      <c r="J51" s="76"/>
      <c r="K51" s="76"/>
    </row>
    <row r="52" spans="1:11" x14ac:dyDescent="0.25">
      <c r="A52" s="75"/>
      <c r="B52" s="75"/>
      <c r="C52" s="75"/>
      <c r="D52" s="76"/>
      <c r="E52" s="76"/>
      <c r="F52" s="76"/>
      <c r="G52" s="76"/>
      <c r="H52" s="76"/>
      <c r="I52" s="76"/>
      <c r="J52" s="76"/>
      <c r="K52" s="76"/>
    </row>
    <row r="53" spans="1:11" x14ac:dyDescent="0.25">
      <c r="A53" s="75"/>
      <c r="B53" s="75"/>
      <c r="C53" s="75"/>
      <c r="D53" s="76"/>
      <c r="E53" s="76"/>
      <c r="F53" s="76"/>
      <c r="G53" s="76"/>
      <c r="H53" s="76"/>
      <c r="I53" s="76"/>
      <c r="J53" s="76"/>
      <c r="K53" s="76"/>
    </row>
    <row r="54" spans="1:11" x14ac:dyDescent="0.25">
      <c r="A54" s="75"/>
      <c r="B54" s="75"/>
      <c r="C54" s="75"/>
      <c r="D54" s="76"/>
      <c r="E54" s="76"/>
      <c r="F54" s="76"/>
      <c r="G54" s="76"/>
      <c r="H54" s="76"/>
      <c r="I54" s="76"/>
      <c r="J54" s="76"/>
      <c r="K54" s="76"/>
    </row>
    <row r="55" spans="1:11" x14ac:dyDescent="0.25">
      <c r="A55" s="75"/>
      <c r="B55" s="75"/>
      <c r="C55" s="75"/>
      <c r="D55" s="76"/>
      <c r="E55" s="76"/>
      <c r="F55" s="76"/>
      <c r="G55" s="76"/>
      <c r="H55" s="76"/>
      <c r="I55" s="76"/>
      <c r="J55" s="76"/>
      <c r="K55" s="76"/>
    </row>
    <row r="56" spans="1:11" x14ac:dyDescent="0.25">
      <c r="A56" s="75"/>
      <c r="B56" s="75"/>
      <c r="C56" s="75"/>
      <c r="D56" s="76"/>
      <c r="E56" s="76"/>
      <c r="F56" s="76"/>
      <c r="G56" s="76"/>
      <c r="H56" s="76"/>
      <c r="I56" s="76"/>
      <c r="J56" s="76"/>
      <c r="K56" s="76"/>
    </row>
    <row r="57" spans="1:11" x14ac:dyDescent="0.25">
      <c r="A57" s="75"/>
      <c r="B57" s="75"/>
      <c r="C57" s="75"/>
      <c r="D57" s="76"/>
      <c r="E57" s="76"/>
      <c r="F57" s="76"/>
      <c r="G57" s="76"/>
      <c r="H57" s="76"/>
      <c r="I57" s="76"/>
      <c r="J57" s="76"/>
      <c r="K57" s="76"/>
    </row>
    <row r="58" spans="1:11" x14ac:dyDescent="0.25">
      <c r="A58" s="75"/>
      <c r="B58" s="75"/>
      <c r="C58" s="75"/>
      <c r="D58" s="76"/>
      <c r="E58" s="76"/>
      <c r="F58" s="76"/>
      <c r="G58" s="76"/>
      <c r="H58" s="76"/>
      <c r="I58" s="76"/>
      <c r="J58" s="76"/>
      <c r="K58" s="76"/>
    </row>
    <row r="59" spans="1:11" x14ac:dyDescent="0.25">
      <c r="A59" s="75"/>
      <c r="B59" s="75"/>
      <c r="C59" s="75"/>
      <c r="D59" s="76"/>
      <c r="E59" s="76"/>
      <c r="F59" s="76"/>
      <c r="G59" s="76"/>
      <c r="H59" s="76"/>
      <c r="I59" s="76"/>
      <c r="J59" s="76"/>
      <c r="K59" s="76"/>
    </row>
    <row r="60" spans="1:11" x14ac:dyDescent="0.25">
      <c r="A60" s="75"/>
      <c r="B60" s="75"/>
      <c r="C60" s="75"/>
      <c r="D60" s="76"/>
      <c r="E60" s="76"/>
      <c r="F60" s="76"/>
      <c r="G60" s="76"/>
      <c r="H60" s="76"/>
      <c r="I60" s="76"/>
      <c r="J60" s="76"/>
      <c r="K60" s="76"/>
    </row>
  </sheetData>
  <pageMargins left="0.7" right="0.7" top="0.75" bottom="0.75" header="0.3" footer="0.3"/>
  <pageSetup scale="78" orientation="portrait" r:id="rId1"/>
  <drawing r:id="rId2"/>
  <legacyDrawing r:id="rId3"/>
  <oleObjects>
    <mc:AlternateContent xmlns:mc="http://schemas.openxmlformats.org/markup-compatibility/2006">
      <mc:Choice Requires="x14">
        <oleObject progId="Word.Document.12" shapeId="468994" r:id="rId4">
          <objectPr defaultSize="0" r:id="rId5">
            <anchor moveWithCells="1">
              <from>
                <xdr:col>1</xdr:col>
                <xdr:colOff>0</xdr:colOff>
                <xdr:row>48</xdr:row>
                <xdr:rowOff>0</xdr:rowOff>
              </from>
              <to>
                <xdr:col>11</xdr:col>
                <xdr:colOff>28575</xdr:colOff>
                <xdr:row>63</xdr:row>
                <xdr:rowOff>66675</xdr:rowOff>
              </to>
            </anchor>
          </objectPr>
        </oleObject>
      </mc:Choice>
      <mc:Fallback>
        <oleObject progId="Word.Document.12" shapeId="468994" r:id="rId4"/>
      </mc:Fallback>
    </mc:AlternateContent>
  </oleObjects>
</worksheet>
</file>

<file path=xl/worksheets/sheet1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60"/>
  <sheetViews>
    <sheetView workbookViewId="0">
      <selection activeCell="O66" sqref="O66"/>
    </sheetView>
  </sheetViews>
  <sheetFormatPr defaultColWidth="9.140625" defaultRowHeight="15" x14ac:dyDescent="0.25"/>
  <cols>
    <col min="1" max="1" width="5.28515625" style="61" customWidth="1"/>
    <col min="2" max="2" width="9.140625" style="61"/>
    <col min="3" max="3" width="10.28515625" style="61" customWidth="1"/>
    <col min="4" max="4" width="10.7109375" style="59" customWidth="1"/>
    <col min="5" max="16384" width="9.140625" style="59"/>
  </cols>
  <sheetData>
    <row r="1" spans="1:10" ht="21" x14ac:dyDescent="0.35">
      <c r="A1" s="63" t="s">
        <v>211</v>
      </c>
    </row>
    <row r="2" spans="1:10" x14ac:dyDescent="0.25">
      <c r="B2" s="65">
        <v>11.1</v>
      </c>
      <c r="C2" s="61" t="s">
        <v>24</v>
      </c>
      <c r="D2" s="59" t="s">
        <v>98</v>
      </c>
    </row>
    <row r="3" spans="1:10" x14ac:dyDescent="0.25">
      <c r="B3" s="65" t="s">
        <v>68</v>
      </c>
      <c r="C3" s="61" t="s">
        <v>26</v>
      </c>
      <c r="D3" s="59" t="s">
        <v>247</v>
      </c>
      <c r="E3" s="59" t="s">
        <v>71</v>
      </c>
    </row>
    <row r="4" spans="1:10" x14ac:dyDescent="0.25">
      <c r="B4" s="25" t="s">
        <v>27</v>
      </c>
      <c r="D4" s="26" t="s">
        <v>63</v>
      </c>
      <c r="E4" s="66"/>
      <c r="F4" s="66"/>
      <c r="G4" s="66"/>
      <c r="H4" s="66"/>
      <c r="I4" s="66"/>
      <c r="J4" s="66"/>
    </row>
    <row r="5" spans="1:10" x14ac:dyDescent="0.25">
      <c r="B5" s="28"/>
    </row>
    <row r="6" spans="1:10" x14ac:dyDescent="0.25">
      <c r="F6" s="26" t="s">
        <v>29</v>
      </c>
      <c r="G6" s="26"/>
      <c r="H6" s="26" t="s">
        <v>174</v>
      </c>
      <c r="I6" s="26"/>
      <c r="J6" s="26"/>
    </row>
    <row r="7" spans="1:10" ht="26.25" x14ac:dyDescent="0.25">
      <c r="A7" s="60" t="s">
        <v>31</v>
      </c>
      <c r="B7" s="165" t="s">
        <v>32</v>
      </c>
      <c r="C7" s="165" t="s">
        <v>33</v>
      </c>
    </row>
    <row r="8" spans="1:10" x14ac:dyDescent="0.25">
      <c r="B8" s="166" t="s">
        <v>34</v>
      </c>
      <c r="C8" s="166" t="s">
        <v>3</v>
      </c>
    </row>
    <row r="9" spans="1:10" x14ac:dyDescent="0.25">
      <c r="A9" s="183"/>
      <c r="B9" s="155"/>
      <c r="C9" s="276"/>
      <c r="E9" s="61" t="s">
        <v>35</v>
      </c>
      <c r="F9" s="61"/>
    </row>
    <row r="10" spans="1:10" x14ac:dyDescent="0.25">
      <c r="A10" s="183"/>
      <c r="B10" s="155"/>
      <c r="C10" s="276"/>
      <c r="E10" s="61" t="s">
        <v>36</v>
      </c>
      <c r="F10" s="61"/>
    </row>
    <row r="11" spans="1:10" x14ac:dyDescent="0.25">
      <c r="A11" s="183"/>
      <c r="B11" s="155"/>
      <c r="C11" s="276"/>
      <c r="E11" s="61" t="s">
        <v>37</v>
      </c>
      <c r="F11" s="61"/>
    </row>
    <row r="12" spans="1:10" x14ac:dyDescent="0.25">
      <c r="A12" s="183"/>
      <c r="B12" s="155"/>
      <c r="C12" s="276"/>
      <c r="E12" s="61"/>
      <c r="F12" s="61"/>
    </row>
    <row r="13" spans="1:10" x14ac:dyDescent="0.25">
      <c r="A13" s="183"/>
      <c r="B13" s="155"/>
      <c r="C13" s="276"/>
      <c r="E13" s="61" t="s">
        <v>38</v>
      </c>
      <c r="F13" s="61"/>
    </row>
    <row r="14" spans="1:10" x14ac:dyDescent="0.25">
      <c r="A14" s="183"/>
      <c r="B14" s="155"/>
      <c r="C14" s="276"/>
      <c r="E14" s="61" t="s">
        <v>39</v>
      </c>
      <c r="F14" s="61"/>
    </row>
    <row r="15" spans="1:10" x14ac:dyDescent="0.25">
      <c r="A15" s="183"/>
      <c r="B15" s="155"/>
      <c r="C15" s="276"/>
      <c r="E15" s="61" t="s">
        <v>40</v>
      </c>
      <c r="F15" s="61"/>
    </row>
    <row r="16" spans="1:10" x14ac:dyDescent="0.25">
      <c r="A16" s="183"/>
      <c r="B16" s="155"/>
      <c r="C16" s="276"/>
      <c r="E16" s="61" t="s">
        <v>41</v>
      </c>
      <c r="F16" s="61"/>
    </row>
    <row r="17" spans="1:6" x14ac:dyDescent="0.25">
      <c r="A17" s="183"/>
      <c r="B17" s="155"/>
      <c r="C17" s="276"/>
      <c r="E17" s="61" t="s">
        <v>42</v>
      </c>
      <c r="F17" s="61"/>
    </row>
    <row r="18" spans="1:6" x14ac:dyDescent="0.25">
      <c r="A18" s="183"/>
      <c r="B18" s="155"/>
      <c r="C18" s="276"/>
      <c r="E18" s="61" t="s">
        <v>43</v>
      </c>
      <c r="F18" s="61"/>
    </row>
    <row r="19" spans="1:6" x14ac:dyDescent="0.25">
      <c r="A19" s="183"/>
      <c r="B19" s="155"/>
      <c r="C19" s="276"/>
      <c r="E19" s="61" t="s">
        <v>44</v>
      </c>
      <c r="F19" s="61"/>
    </row>
    <row r="20" spans="1:6" x14ac:dyDescent="0.25">
      <c r="A20" s="183"/>
      <c r="B20" s="155"/>
      <c r="C20" s="276"/>
      <c r="E20" s="61" t="s">
        <v>45</v>
      </c>
    </row>
    <row r="21" spans="1:6" x14ac:dyDescent="0.25">
      <c r="A21" s="183"/>
      <c r="B21" s="155"/>
      <c r="C21" s="276"/>
      <c r="E21" s="61" t="s">
        <v>46</v>
      </c>
    </row>
    <row r="22" spans="1:6" x14ac:dyDescent="0.25">
      <c r="A22" s="183"/>
      <c r="B22" s="155"/>
      <c r="C22" s="276"/>
      <c r="E22" s="61" t="s">
        <v>129</v>
      </c>
    </row>
    <row r="23" spans="1:6" x14ac:dyDescent="0.25">
      <c r="A23" s="183"/>
      <c r="B23" s="155"/>
      <c r="C23" s="276"/>
      <c r="E23" s="61"/>
    </row>
    <row r="24" spans="1:6" x14ac:dyDescent="0.25">
      <c r="A24" s="183"/>
      <c r="B24" s="155"/>
      <c r="C24" s="276"/>
    </row>
    <row r="25" spans="1:6" x14ac:dyDescent="0.25">
      <c r="A25" s="183"/>
      <c r="B25" s="155"/>
      <c r="C25" s="276"/>
    </row>
    <row r="26" spans="1:6" x14ac:dyDescent="0.25">
      <c r="A26" s="65"/>
      <c r="B26" s="167"/>
      <c r="C26" s="77"/>
    </row>
    <row r="27" spans="1:6" ht="15.75" x14ac:dyDescent="0.25">
      <c r="A27" s="65"/>
      <c r="B27" s="167"/>
      <c r="C27" s="77"/>
      <c r="E27" s="35"/>
    </row>
    <row r="28" spans="1:6" ht="15.75" x14ac:dyDescent="0.25">
      <c r="A28" s="65"/>
      <c r="B28" s="167"/>
      <c r="C28" s="77"/>
      <c r="E28" s="35"/>
    </row>
    <row r="29" spans="1:6" ht="15.75" x14ac:dyDescent="0.25">
      <c r="A29" s="65"/>
      <c r="B29" s="65"/>
      <c r="C29" s="77" t="s">
        <v>71</v>
      </c>
      <c r="E29" s="35"/>
    </row>
    <row r="30" spans="1:6" ht="15.75" x14ac:dyDescent="0.25">
      <c r="A30" s="65"/>
      <c r="B30" s="65"/>
      <c r="C30" s="77" t="s">
        <v>71</v>
      </c>
      <c r="E30" s="35"/>
    </row>
    <row r="31" spans="1:6" ht="15.75" x14ac:dyDescent="0.25">
      <c r="A31" s="65"/>
      <c r="B31" s="65"/>
      <c r="C31" s="32"/>
      <c r="E31" s="35"/>
    </row>
    <row r="32" spans="1:6" x14ac:dyDescent="0.25">
      <c r="A32" s="65"/>
      <c r="B32" s="65"/>
      <c r="C32" s="72"/>
    </row>
    <row r="33" spans="1:5" x14ac:dyDescent="0.25">
      <c r="A33" s="65"/>
      <c r="B33" s="65"/>
      <c r="C33" s="72"/>
    </row>
    <row r="34" spans="1:5" x14ac:dyDescent="0.25">
      <c r="A34" s="65"/>
      <c r="B34" s="65"/>
      <c r="C34" s="72"/>
    </row>
    <row r="35" spans="1:5" x14ac:dyDescent="0.25">
      <c r="A35" s="65"/>
      <c r="B35" s="65"/>
      <c r="C35" s="72"/>
    </row>
    <row r="36" spans="1:5" x14ac:dyDescent="0.25">
      <c r="A36" s="65"/>
      <c r="B36" s="65"/>
      <c r="C36" s="72"/>
      <c r="E36" s="61" t="s">
        <v>262</v>
      </c>
    </row>
    <row r="37" spans="1:5" x14ac:dyDescent="0.25">
      <c r="A37" s="65"/>
      <c r="B37" s="65"/>
      <c r="C37" s="73"/>
    </row>
    <row r="38" spans="1:5" x14ac:dyDescent="0.25">
      <c r="A38" s="65"/>
      <c r="B38" s="65"/>
      <c r="C38" s="65"/>
    </row>
    <row r="39" spans="1:5" x14ac:dyDescent="0.25">
      <c r="B39" s="64"/>
      <c r="C39" s="64">
        <f>SUM(C9:C38)</f>
        <v>0</v>
      </c>
      <c r="D39" s="61" t="s">
        <v>48</v>
      </c>
    </row>
    <row r="40" spans="1:5" x14ac:dyDescent="0.25">
      <c r="A40" s="64">
        <f>SUM(A9:A39)</f>
        <v>0</v>
      </c>
      <c r="B40" s="61" t="s">
        <v>49</v>
      </c>
    </row>
    <row r="41" spans="1:5" x14ac:dyDescent="0.25">
      <c r="B41" s="180" t="e">
        <f>C39/A40</f>
        <v>#DIV/0!</v>
      </c>
      <c r="C41" s="61" t="s">
        <v>50</v>
      </c>
    </row>
    <row r="42" spans="1:5" x14ac:dyDescent="0.25">
      <c r="D42" s="65"/>
      <c r="E42" s="61" t="s">
        <v>51</v>
      </c>
    </row>
    <row r="43" spans="1:5" x14ac:dyDescent="0.25">
      <c r="D43" s="67">
        <v>0.86</v>
      </c>
      <c r="E43" s="61" t="s">
        <v>52</v>
      </c>
    </row>
    <row r="44" spans="1:5" x14ac:dyDescent="0.25">
      <c r="D44" s="118"/>
      <c r="E44" s="61"/>
    </row>
    <row r="45" spans="1:5" x14ac:dyDescent="0.25">
      <c r="D45" s="118"/>
      <c r="E45" s="61"/>
    </row>
    <row r="46" spans="1:5" s="169" customFormat="1" ht="15.75" x14ac:dyDescent="0.25">
      <c r="A46" s="139" t="s">
        <v>197</v>
      </c>
      <c r="B46" s="139"/>
      <c r="C46" s="139"/>
      <c r="D46" s="168"/>
      <c r="E46" s="139"/>
    </row>
    <row r="49" spans="1:11" x14ac:dyDescent="0.25">
      <c r="A49" s="75"/>
      <c r="B49" s="75"/>
      <c r="C49" s="75"/>
      <c r="D49" s="76"/>
      <c r="E49" s="76"/>
      <c r="F49" s="76"/>
      <c r="G49" s="76"/>
      <c r="H49" s="76"/>
      <c r="I49" s="76"/>
      <c r="J49" s="76"/>
      <c r="K49" s="76"/>
    </row>
    <row r="50" spans="1:11" x14ac:dyDescent="0.25">
      <c r="A50" s="75"/>
      <c r="B50" s="75"/>
      <c r="C50" s="75"/>
      <c r="D50" s="76"/>
      <c r="E50" s="76"/>
      <c r="F50" s="76"/>
      <c r="G50" s="76"/>
      <c r="H50" s="76"/>
      <c r="I50" s="76"/>
      <c r="J50" s="76"/>
      <c r="K50" s="76"/>
    </row>
    <row r="51" spans="1:11" x14ac:dyDescent="0.25">
      <c r="A51" s="75"/>
      <c r="B51" s="75"/>
      <c r="C51" s="75"/>
      <c r="D51" s="76"/>
      <c r="E51" s="76"/>
      <c r="F51" s="76"/>
      <c r="G51" s="76"/>
      <c r="H51" s="76"/>
      <c r="I51" s="76"/>
      <c r="J51" s="76"/>
      <c r="K51" s="76"/>
    </row>
    <row r="52" spans="1:11" x14ac:dyDescent="0.25">
      <c r="A52" s="75"/>
      <c r="B52" s="75"/>
      <c r="C52" s="75"/>
      <c r="D52" s="76"/>
      <c r="E52" s="76"/>
      <c r="F52" s="76"/>
      <c r="G52" s="76"/>
      <c r="H52" s="76"/>
      <c r="I52" s="76"/>
      <c r="J52" s="76"/>
      <c r="K52" s="76"/>
    </row>
    <row r="53" spans="1:11" x14ac:dyDescent="0.25">
      <c r="A53" s="75"/>
      <c r="B53" s="75"/>
      <c r="C53" s="75"/>
      <c r="D53" s="76"/>
      <c r="E53" s="76"/>
      <c r="F53" s="76"/>
      <c r="G53" s="76"/>
      <c r="H53" s="76"/>
      <c r="I53" s="76"/>
      <c r="J53" s="76"/>
      <c r="K53" s="76"/>
    </row>
    <row r="54" spans="1:11" x14ac:dyDescent="0.25">
      <c r="A54" s="75"/>
      <c r="B54" s="75"/>
      <c r="C54" s="75"/>
      <c r="D54" s="76"/>
      <c r="E54" s="76"/>
      <c r="F54" s="76"/>
      <c r="G54" s="76"/>
      <c r="H54" s="76"/>
      <c r="I54" s="76"/>
      <c r="J54" s="76"/>
      <c r="K54" s="76"/>
    </row>
    <row r="55" spans="1:11" x14ac:dyDescent="0.25">
      <c r="A55" s="75"/>
      <c r="B55" s="75"/>
      <c r="C55" s="75"/>
      <c r="D55" s="76"/>
      <c r="E55" s="76"/>
      <c r="F55" s="76"/>
      <c r="G55" s="76"/>
      <c r="H55" s="76"/>
      <c r="I55" s="76"/>
      <c r="J55" s="76"/>
      <c r="K55" s="76"/>
    </row>
    <row r="56" spans="1:11" x14ac:dyDescent="0.25">
      <c r="A56" s="75"/>
      <c r="B56" s="75"/>
      <c r="C56" s="75"/>
      <c r="D56" s="76"/>
      <c r="E56" s="76"/>
      <c r="F56" s="76"/>
      <c r="G56" s="76"/>
      <c r="H56" s="76"/>
      <c r="I56" s="76"/>
      <c r="J56" s="76"/>
      <c r="K56" s="76"/>
    </row>
    <row r="57" spans="1:11" x14ac:dyDescent="0.25">
      <c r="A57" s="75"/>
      <c r="B57" s="75"/>
      <c r="C57" s="75"/>
      <c r="D57" s="76"/>
      <c r="E57" s="76"/>
      <c r="F57" s="76"/>
      <c r="G57" s="76"/>
      <c r="H57" s="76"/>
      <c r="I57" s="76"/>
      <c r="J57" s="76"/>
      <c r="K57" s="76"/>
    </row>
    <row r="58" spans="1:11" x14ac:dyDescent="0.25">
      <c r="A58" s="75"/>
      <c r="B58" s="75"/>
      <c r="C58" s="75"/>
      <c r="D58" s="76"/>
      <c r="E58" s="76"/>
      <c r="F58" s="76"/>
      <c r="G58" s="76"/>
      <c r="H58" s="76"/>
      <c r="I58" s="76"/>
      <c r="J58" s="76"/>
      <c r="K58" s="76"/>
    </row>
    <row r="59" spans="1:11" x14ac:dyDescent="0.25">
      <c r="A59" s="75"/>
      <c r="B59" s="75"/>
      <c r="C59" s="75"/>
      <c r="D59" s="76"/>
      <c r="E59" s="76"/>
      <c r="F59" s="76"/>
      <c r="G59" s="76"/>
      <c r="H59" s="76"/>
      <c r="I59" s="76"/>
      <c r="J59" s="76"/>
      <c r="K59" s="76"/>
    </row>
    <row r="60" spans="1:11" x14ac:dyDescent="0.25">
      <c r="A60" s="75"/>
      <c r="B60" s="75"/>
      <c r="C60" s="75"/>
      <c r="D60" s="76"/>
      <c r="E60" s="76"/>
      <c r="F60" s="76"/>
      <c r="G60" s="76"/>
      <c r="H60" s="76"/>
      <c r="I60" s="76"/>
      <c r="J60" s="76"/>
      <c r="K60" s="76"/>
    </row>
  </sheetData>
  <pageMargins left="0.7" right="0.7" top="0.75" bottom="0.75" header="0.3" footer="0.3"/>
  <pageSetup scale="78" orientation="portrait" r:id="rId1"/>
  <drawing r:id="rId2"/>
  <legacyDrawing r:id="rId3"/>
  <oleObjects>
    <mc:AlternateContent xmlns:mc="http://schemas.openxmlformats.org/markup-compatibility/2006">
      <mc:Choice Requires="x14">
        <oleObject progId="Word.Document.12" shapeId="377859" r:id="rId4">
          <objectPr defaultSize="0" r:id="rId5">
            <anchor moveWithCells="1">
              <from>
                <xdr:col>1</xdr:col>
                <xdr:colOff>0</xdr:colOff>
                <xdr:row>48</xdr:row>
                <xdr:rowOff>0</xdr:rowOff>
              </from>
              <to>
                <xdr:col>11</xdr:col>
                <xdr:colOff>28575</xdr:colOff>
                <xdr:row>63</xdr:row>
                <xdr:rowOff>66675</xdr:rowOff>
              </to>
            </anchor>
          </objectPr>
        </oleObject>
      </mc:Choice>
      <mc:Fallback>
        <oleObject progId="Word.Document.12" shapeId="377859" r:id="rId4"/>
      </mc:Fallback>
    </mc:AlternateContent>
  </oleObjects>
</worksheet>
</file>

<file path=xl/worksheets/sheet1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60"/>
  <sheetViews>
    <sheetView topLeftCell="A34" zoomScaleNormal="100" workbookViewId="0">
      <selection activeCell="L60" sqref="L60"/>
    </sheetView>
  </sheetViews>
  <sheetFormatPr defaultColWidth="9.140625" defaultRowHeight="15" x14ac:dyDescent="0.25"/>
  <cols>
    <col min="1" max="1" width="5.28515625" style="61" customWidth="1"/>
    <col min="2" max="2" width="9.140625" style="61"/>
    <col min="3" max="3" width="10.28515625" style="61" customWidth="1"/>
    <col min="4" max="4" width="10.7109375" style="59" customWidth="1"/>
    <col min="5" max="16384" width="9.140625" style="59"/>
  </cols>
  <sheetData>
    <row r="1" spans="1:10" ht="21" x14ac:dyDescent="0.35">
      <c r="A1" s="63" t="s">
        <v>211</v>
      </c>
    </row>
    <row r="2" spans="1:10" x14ac:dyDescent="0.25">
      <c r="B2" s="65">
        <v>11.1</v>
      </c>
      <c r="C2" s="61" t="s">
        <v>24</v>
      </c>
      <c r="D2" s="59" t="s">
        <v>98</v>
      </c>
    </row>
    <row r="3" spans="1:10" x14ac:dyDescent="0.25">
      <c r="B3" s="65" t="s">
        <v>68</v>
      </c>
      <c r="C3" s="61" t="s">
        <v>26</v>
      </c>
      <c r="D3" s="59" t="s">
        <v>222</v>
      </c>
      <c r="E3" s="59" t="s">
        <v>71</v>
      </c>
    </row>
    <row r="4" spans="1:10" x14ac:dyDescent="0.25">
      <c r="B4" s="25" t="s">
        <v>27</v>
      </c>
      <c r="D4" s="26" t="s">
        <v>63</v>
      </c>
      <c r="E4" s="66"/>
      <c r="F4" s="66"/>
      <c r="G4" s="66"/>
      <c r="H4" s="66"/>
      <c r="I4" s="66"/>
      <c r="J4" s="66"/>
    </row>
    <row r="5" spans="1:10" x14ac:dyDescent="0.25">
      <c r="B5" s="28"/>
    </row>
    <row r="6" spans="1:10" x14ac:dyDescent="0.25">
      <c r="F6" s="26" t="s">
        <v>29</v>
      </c>
      <c r="G6" s="26"/>
      <c r="H6" s="26" t="s">
        <v>174</v>
      </c>
      <c r="I6" s="26"/>
      <c r="J6" s="26"/>
    </row>
    <row r="7" spans="1:10" ht="26.25" x14ac:dyDescent="0.25">
      <c r="A7" s="60" t="s">
        <v>31</v>
      </c>
      <c r="B7" s="165" t="s">
        <v>32</v>
      </c>
      <c r="C7" s="165" t="s">
        <v>33</v>
      </c>
    </row>
    <row r="8" spans="1:10" x14ac:dyDescent="0.25">
      <c r="B8" s="166" t="s">
        <v>34</v>
      </c>
      <c r="C8" s="166" t="s">
        <v>3</v>
      </c>
    </row>
    <row r="9" spans="1:10" x14ac:dyDescent="0.25">
      <c r="A9" s="183">
        <v>1</v>
      </c>
      <c r="B9" s="155"/>
      <c r="C9" s="276">
        <v>85</v>
      </c>
      <c r="E9" s="61" t="s">
        <v>35</v>
      </c>
      <c r="F9" s="61"/>
    </row>
    <row r="10" spans="1:10" x14ac:dyDescent="0.25">
      <c r="A10" s="183">
        <v>1</v>
      </c>
      <c r="B10" s="155"/>
      <c r="C10" s="276">
        <v>88</v>
      </c>
      <c r="E10" s="61" t="s">
        <v>36</v>
      </c>
      <c r="F10" s="61"/>
    </row>
    <row r="11" spans="1:10" x14ac:dyDescent="0.25">
      <c r="A11" s="183">
        <v>1</v>
      </c>
      <c r="B11" s="155"/>
      <c r="C11" s="276">
        <v>82</v>
      </c>
      <c r="E11" s="61" t="s">
        <v>37</v>
      </c>
      <c r="F11" s="61"/>
    </row>
    <row r="12" spans="1:10" x14ac:dyDescent="0.25">
      <c r="A12" s="183">
        <v>1</v>
      </c>
      <c r="B12" s="155"/>
      <c r="C12" s="276">
        <v>85</v>
      </c>
      <c r="E12" s="61"/>
      <c r="F12" s="61"/>
    </row>
    <row r="13" spans="1:10" x14ac:dyDescent="0.25">
      <c r="A13" s="183">
        <v>1</v>
      </c>
      <c r="B13" s="155"/>
      <c r="C13" s="276">
        <v>91</v>
      </c>
      <c r="E13" s="61" t="s">
        <v>38</v>
      </c>
      <c r="F13" s="61"/>
    </row>
    <row r="14" spans="1:10" x14ac:dyDescent="0.25">
      <c r="A14" s="183">
        <v>1</v>
      </c>
      <c r="B14" s="155"/>
      <c r="C14" s="276">
        <v>79</v>
      </c>
      <c r="E14" s="61" t="s">
        <v>39</v>
      </c>
      <c r="F14" s="61"/>
    </row>
    <row r="15" spans="1:10" x14ac:dyDescent="0.25">
      <c r="A15" s="183">
        <v>1</v>
      </c>
      <c r="B15" s="155"/>
      <c r="C15" s="276">
        <v>85</v>
      </c>
      <c r="E15" s="61" t="s">
        <v>40</v>
      </c>
      <c r="F15" s="61"/>
    </row>
    <row r="16" spans="1:10" x14ac:dyDescent="0.25">
      <c r="A16" s="183">
        <v>1</v>
      </c>
      <c r="B16" s="155"/>
      <c r="C16" s="276">
        <v>89</v>
      </c>
      <c r="E16" s="61" t="s">
        <v>41</v>
      </c>
      <c r="F16" s="61"/>
    </row>
    <row r="17" spans="1:6" x14ac:dyDescent="0.25">
      <c r="A17" s="183">
        <v>1</v>
      </c>
      <c r="B17" s="155"/>
      <c r="C17" s="276">
        <v>0</v>
      </c>
      <c r="E17" s="61" t="s">
        <v>42</v>
      </c>
      <c r="F17" s="61"/>
    </row>
    <row r="18" spans="1:6" x14ac:dyDescent="0.25">
      <c r="A18" s="183">
        <v>1</v>
      </c>
      <c r="B18" s="155"/>
      <c r="C18" s="276">
        <v>94</v>
      </c>
      <c r="E18" s="61" t="s">
        <v>43</v>
      </c>
      <c r="F18" s="61"/>
    </row>
    <row r="19" spans="1:6" x14ac:dyDescent="0.25">
      <c r="A19" s="183">
        <v>1</v>
      </c>
      <c r="B19" s="155"/>
      <c r="C19" s="276">
        <v>82</v>
      </c>
      <c r="E19" s="61" t="s">
        <v>44</v>
      </c>
      <c r="F19" s="61"/>
    </row>
    <row r="20" spans="1:6" x14ac:dyDescent="0.25">
      <c r="A20" s="183">
        <v>1</v>
      </c>
      <c r="B20" s="155"/>
      <c r="C20" s="276">
        <v>91</v>
      </c>
      <c r="E20" s="61" t="s">
        <v>45</v>
      </c>
    </row>
    <row r="21" spans="1:6" x14ac:dyDescent="0.25">
      <c r="A21" s="183">
        <v>1</v>
      </c>
      <c r="B21" s="155"/>
      <c r="C21" s="276">
        <v>100</v>
      </c>
      <c r="E21" s="61" t="s">
        <v>46</v>
      </c>
    </row>
    <row r="22" spans="1:6" x14ac:dyDescent="0.25">
      <c r="A22" s="183">
        <v>1</v>
      </c>
      <c r="B22" s="155"/>
      <c r="C22" s="276">
        <v>82</v>
      </c>
      <c r="E22" s="61" t="s">
        <v>129</v>
      </c>
    </row>
    <row r="23" spans="1:6" x14ac:dyDescent="0.25">
      <c r="A23" s="183">
        <v>1</v>
      </c>
      <c r="B23" s="155"/>
      <c r="C23" s="276">
        <v>97</v>
      </c>
      <c r="E23" s="61"/>
    </row>
    <row r="24" spans="1:6" x14ac:dyDescent="0.25">
      <c r="A24" s="183">
        <v>1</v>
      </c>
      <c r="B24" s="155"/>
      <c r="C24" s="276">
        <v>82</v>
      </c>
    </row>
    <row r="25" spans="1:6" x14ac:dyDescent="0.25">
      <c r="A25" s="183">
        <v>1</v>
      </c>
      <c r="B25" s="155"/>
      <c r="C25" s="276">
        <v>89</v>
      </c>
    </row>
    <row r="26" spans="1:6" x14ac:dyDescent="0.25">
      <c r="A26" s="65"/>
      <c r="B26" s="167"/>
      <c r="C26" s="77"/>
    </row>
    <row r="27" spans="1:6" ht="15.75" x14ac:dyDescent="0.25">
      <c r="A27" s="65"/>
      <c r="B27" s="167"/>
      <c r="C27" s="77"/>
      <c r="E27" s="35"/>
    </row>
    <row r="28" spans="1:6" ht="15.75" x14ac:dyDescent="0.25">
      <c r="A28" s="65"/>
      <c r="B28" s="167"/>
      <c r="C28" s="77"/>
      <c r="E28" s="35"/>
    </row>
    <row r="29" spans="1:6" ht="15.75" x14ac:dyDescent="0.25">
      <c r="A29" s="65"/>
      <c r="B29" s="65"/>
      <c r="C29" s="77" t="s">
        <v>71</v>
      </c>
      <c r="E29" s="35"/>
    </row>
    <row r="30" spans="1:6" ht="15.75" x14ac:dyDescent="0.25">
      <c r="A30" s="65"/>
      <c r="B30" s="65"/>
      <c r="C30" s="77" t="s">
        <v>71</v>
      </c>
      <c r="E30" s="35"/>
    </row>
    <row r="31" spans="1:6" ht="15.75" x14ac:dyDescent="0.25">
      <c r="A31" s="65"/>
      <c r="B31" s="65"/>
      <c r="C31" s="32"/>
      <c r="E31" s="35"/>
    </row>
    <row r="32" spans="1:6" x14ac:dyDescent="0.25">
      <c r="A32" s="65"/>
      <c r="B32" s="65"/>
      <c r="C32" s="72"/>
    </row>
    <row r="33" spans="1:5" x14ac:dyDescent="0.25">
      <c r="A33" s="65"/>
      <c r="B33" s="65"/>
      <c r="C33" s="72"/>
    </row>
    <row r="34" spans="1:5" x14ac:dyDescent="0.25">
      <c r="A34" s="65"/>
      <c r="B34" s="65"/>
      <c r="C34" s="72"/>
    </row>
    <row r="35" spans="1:5" x14ac:dyDescent="0.25">
      <c r="A35" s="65"/>
      <c r="B35" s="65"/>
      <c r="C35" s="72"/>
    </row>
    <row r="36" spans="1:5" x14ac:dyDescent="0.25">
      <c r="A36" s="65"/>
      <c r="B36" s="65"/>
      <c r="C36" s="72"/>
    </row>
    <row r="37" spans="1:5" x14ac:dyDescent="0.25">
      <c r="A37" s="65"/>
      <c r="B37" s="65"/>
      <c r="C37" s="73"/>
    </row>
    <row r="38" spans="1:5" x14ac:dyDescent="0.25">
      <c r="A38" s="65"/>
      <c r="B38" s="65"/>
      <c r="C38" s="65"/>
    </row>
    <row r="39" spans="1:5" x14ac:dyDescent="0.25">
      <c r="B39" s="64"/>
      <c r="C39" s="64">
        <f>SUM(C9:C38)</f>
        <v>1401</v>
      </c>
      <c r="D39" s="61" t="s">
        <v>48</v>
      </c>
    </row>
    <row r="40" spans="1:5" x14ac:dyDescent="0.25">
      <c r="A40" s="64">
        <f>SUM(A9:A39)</f>
        <v>17</v>
      </c>
      <c r="B40" s="61" t="s">
        <v>49</v>
      </c>
    </row>
    <row r="41" spans="1:5" x14ac:dyDescent="0.25">
      <c r="B41" s="180">
        <f>C39/A40</f>
        <v>82.411764705882348</v>
      </c>
      <c r="C41" s="61" t="s">
        <v>50</v>
      </c>
    </row>
    <row r="42" spans="1:5" x14ac:dyDescent="0.25">
      <c r="D42" s="65">
        <v>100</v>
      </c>
      <c r="E42" s="61" t="s">
        <v>51</v>
      </c>
    </row>
    <row r="43" spans="1:5" x14ac:dyDescent="0.25">
      <c r="D43" s="67">
        <f>B41/D42</f>
        <v>0.82411764705882351</v>
      </c>
      <c r="E43" s="61" t="s">
        <v>52</v>
      </c>
    </row>
    <row r="44" spans="1:5" x14ac:dyDescent="0.25">
      <c r="D44" s="118"/>
      <c r="E44" s="61"/>
    </row>
    <row r="45" spans="1:5" x14ac:dyDescent="0.25">
      <c r="D45" s="118"/>
      <c r="E45" s="61"/>
    </row>
    <row r="46" spans="1:5" s="169" customFormat="1" ht="15.75" x14ac:dyDescent="0.25">
      <c r="A46" s="139" t="s">
        <v>197</v>
      </c>
      <c r="B46" s="139"/>
      <c r="C46" s="139"/>
      <c r="D46" s="168"/>
      <c r="E46" s="139"/>
    </row>
    <row r="49" spans="1:11" x14ac:dyDescent="0.25">
      <c r="A49" s="75"/>
      <c r="B49" s="75"/>
      <c r="C49" s="75"/>
      <c r="D49" s="76"/>
      <c r="E49" s="76"/>
      <c r="F49" s="76"/>
      <c r="G49" s="76"/>
      <c r="H49" s="76"/>
      <c r="I49" s="76"/>
      <c r="J49" s="76"/>
      <c r="K49" s="76"/>
    </row>
    <row r="50" spans="1:11" x14ac:dyDescent="0.25">
      <c r="A50" s="75"/>
      <c r="B50" s="75"/>
      <c r="C50" s="75"/>
      <c r="D50" s="76"/>
      <c r="E50" s="76"/>
      <c r="F50" s="76"/>
      <c r="G50" s="76"/>
      <c r="H50" s="76"/>
      <c r="I50" s="76"/>
      <c r="J50" s="76"/>
      <c r="K50" s="76"/>
    </row>
    <row r="51" spans="1:11" x14ac:dyDescent="0.25">
      <c r="A51" s="75"/>
      <c r="B51" s="75"/>
      <c r="C51" s="75"/>
      <c r="D51" s="76"/>
      <c r="E51" s="76"/>
      <c r="F51" s="76"/>
      <c r="G51" s="76"/>
      <c r="H51" s="76"/>
      <c r="I51" s="76"/>
      <c r="J51" s="76"/>
      <c r="K51" s="76"/>
    </row>
    <row r="52" spans="1:11" x14ac:dyDescent="0.25">
      <c r="A52" s="75"/>
      <c r="B52" s="75"/>
      <c r="C52" s="75"/>
      <c r="D52" s="76"/>
      <c r="E52" s="76"/>
      <c r="F52" s="76"/>
      <c r="G52" s="76"/>
      <c r="H52" s="76"/>
      <c r="I52" s="76"/>
      <c r="J52" s="76"/>
      <c r="K52" s="76"/>
    </row>
    <row r="53" spans="1:11" x14ac:dyDescent="0.25">
      <c r="A53" s="75"/>
      <c r="B53" s="75"/>
      <c r="C53" s="75"/>
      <c r="D53" s="76"/>
      <c r="E53" s="76"/>
      <c r="F53" s="76"/>
      <c r="G53" s="76"/>
      <c r="H53" s="76"/>
      <c r="I53" s="76"/>
      <c r="J53" s="76"/>
      <c r="K53" s="76"/>
    </row>
    <row r="54" spans="1:11" x14ac:dyDescent="0.25">
      <c r="A54" s="75"/>
      <c r="B54" s="75"/>
      <c r="C54" s="75"/>
      <c r="D54" s="76"/>
      <c r="E54" s="76"/>
      <c r="F54" s="76"/>
      <c r="G54" s="76"/>
      <c r="H54" s="76"/>
      <c r="I54" s="76"/>
      <c r="J54" s="76"/>
      <c r="K54" s="76"/>
    </row>
    <row r="55" spans="1:11" x14ac:dyDescent="0.25">
      <c r="A55" s="75"/>
      <c r="B55" s="75"/>
      <c r="C55" s="75"/>
      <c r="D55" s="76"/>
      <c r="E55" s="76"/>
      <c r="F55" s="76"/>
      <c r="G55" s="76"/>
      <c r="H55" s="76"/>
      <c r="I55" s="76"/>
      <c r="J55" s="76"/>
      <c r="K55" s="76"/>
    </row>
    <row r="56" spans="1:11" x14ac:dyDescent="0.25">
      <c r="A56" s="75"/>
      <c r="B56" s="75"/>
      <c r="C56" s="75"/>
      <c r="D56" s="76"/>
      <c r="E56" s="76"/>
      <c r="F56" s="76"/>
      <c r="G56" s="76"/>
      <c r="H56" s="76"/>
      <c r="I56" s="76"/>
      <c r="J56" s="76"/>
      <c r="K56" s="76"/>
    </row>
    <row r="57" spans="1:11" x14ac:dyDescent="0.25">
      <c r="A57" s="75"/>
      <c r="B57" s="75"/>
      <c r="C57" s="75"/>
      <c r="D57" s="76"/>
      <c r="E57" s="76"/>
      <c r="F57" s="76"/>
      <c r="G57" s="76"/>
      <c r="H57" s="76"/>
      <c r="I57" s="76"/>
      <c r="J57" s="76"/>
      <c r="K57" s="76"/>
    </row>
    <row r="58" spans="1:11" x14ac:dyDescent="0.25">
      <c r="A58" s="75"/>
      <c r="B58" s="75"/>
      <c r="C58" s="75"/>
      <c r="D58" s="76"/>
      <c r="E58" s="76"/>
      <c r="F58" s="76"/>
      <c r="G58" s="76"/>
      <c r="H58" s="76"/>
      <c r="I58" s="76"/>
      <c r="J58" s="76"/>
      <c r="K58" s="76"/>
    </row>
    <row r="59" spans="1:11" x14ac:dyDescent="0.25">
      <c r="A59" s="75"/>
      <c r="B59" s="75"/>
      <c r="C59" s="75"/>
      <c r="D59" s="76"/>
      <c r="E59" s="76"/>
      <c r="F59" s="76"/>
      <c r="G59" s="76"/>
      <c r="H59" s="76"/>
      <c r="I59" s="76"/>
      <c r="J59" s="76"/>
      <c r="K59" s="76"/>
    </row>
    <row r="60" spans="1:11" x14ac:dyDescent="0.25">
      <c r="A60" s="75"/>
      <c r="B60" s="75"/>
      <c r="C60" s="75"/>
      <c r="D60" s="76"/>
      <c r="E60" s="76"/>
      <c r="F60" s="76"/>
      <c r="G60" s="76"/>
      <c r="H60" s="76"/>
      <c r="I60" s="76"/>
      <c r="J60" s="76"/>
      <c r="K60" s="76"/>
    </row>
  </sheetData>
  <pageMargins left="0.7" right="0.7" top="0.75" bottom="0.75" header="0.3" footer="0.3"/>
  <pageSetup scale="78" orientation="portrait" r:id="rId1"/>
  <drawing r:id="rId2"/>
  <legacyDrawing r:id="rId3"/>
  <oleObjects>
    <mc:AlternateContent xmlns:mc="http://schemas.openxmlformats.org/markup-compatibility/2006">
      <mc:Choice Requires="x14">
        <oleObject progId="Word.Document.12" shapeId="666625" r:id="rId4">
          <objectPr defaultSize="0" r:id="rId5">
            <anchor moveWithCells="1">
              <from>
                <xdr:col>1</xdr:col>
                <xdr:colOff>0</xdr:colOff>
                <xdr:row>48</xdr:row>
                <xdr:rowOff>0</xdr:rowOff>
              </from>
              <to>
                <xdr:col>10</xdr:col>
                <xdr:colOff>276225</xdr:colOff>
                <xdr:row>62</xdr:row>
                <xdr:rowOff>57150</xdr:rowOff>
              </to>
            </anchor>
          </objectPr>
        </oleObject>
      </mc:Choice>
      <mc:Fallback>
        <oleObject progId="Word.Document.12" shapeId="666625" r:id="rId4"/>
      </mc:Fallback>
    </mc:AlternateContent>
  </oleObjects>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K60"/>
  <sheetViews>
    <sheetView workbookViewId="0"/>
  </sheetViews>
  <sheetFormatPr defaultColWidth="9.140625" defaultRowHeight="15" x14ac:dyDescent="0.25"/>
  <cols>
    <col min="1" max="1" width="5.28515625" style="61" customWidth="1"/>
    <col min="2" max="2" width="9.140625" style="61"/>
    <col min="3" max="3" width="10.28515625" style="61" customWidth="1"/>
    <col min="4" max="4" width="10.7109375" style="59" customWidth="1"/>
    <col min="5" max="16384" width="9.140625" style="59"/>
  </cols>
  <sheetData>
    <row r="1" spans="1:10" ht="21" x14ac:dyDescent="0.35">
      <c r="A1" s="63" t="s">
        <v>211</v>
      </c>
    </row>
    <row r="2" spans="1:10" x14ac:dyDescent="0.25">
      <c r="B2" s="65">
        <v>11.1</v>
      </c>
      <c r="C2" s="61" t="s">
        <v>24</v>
      </c>
      <c r="D2" s="59" t="s">
        <v>195</v>
      </c>
    </row>
    <row r="3" spans="1:10" x14ac:dyDescent="0.25">
      <c r="B3" s="65" t="s">
        <v>68</v>
      </c>
      <c r="C3" s="61" t="s">
        <v>26</v>
      </c>
      <c r="D3" s="59" t="s">
        <v>196</v>
      </c>
      <c r="E3" s="59" t="s">
        <v>71</v>
      </c>
    </row>
    <row r="4" spans="1:10" x14ac:dyDescent="0.25">
      <c r="B4" s="25" t="s">
        <v>27</v>
      </c>
      <c r="D4" s="26" t="s">
        <v>63</v>
      </c>
      <c r="E4" s="66"/>
      <c r="F4" s="66"/>
      <c r="G4" s="66"/>
      <c r="H4" s="66"/>
      <c r="I4" s="66"/>
      <c r="J4" s="66"/>
    </row>
    <row r="5" spans="1:10" x14ac:dyDescent="0.25">
      <c r="B5" s="28"/>
    </row>
    <row r="6" spans="1:10" x14ac:dyDescent="0.25">
      <c r="F6" s="26" t="s">
        <v>29</v>
      </c>
      <c r="G6" s="26"/>
      <c r="H6" s="26" t="s">
        <v>174</v>
      </c>
      <c r="I6" s="26"/>
      <c r="J6" s="26"/>
    </row>
    <row r="7" spans="1:10" ht="26.25" x14ac:dyDescent="0.25">
      <c r="A7" s="60" t="s">
        <v>31</v>
      </c>
      <c r="B7" s="165" t="s">
        <v>32</v>
      </c>
      <c r="C7" s="165" t="s">
        <v>33</v>
      </c>
    </row>
    <row r="8" spans="1:10" x14ac:dyDescent="0.25">
      <c r="B8" s="166" t="s">
        <v>34</v>
      </c>
      <c r="C8" s="166" t="s">
        <v>3</v>
      </c>
    </row>
    <row r="9" spans="1:10" x14ac:dyDescent="0.25">
      <c r="A9" s="183">
        <v>1</v>
      </c>
      <c r="B9" s="155">
        <v>1</v>
      </c>
      <c r="C9" s="200">
        <v>25</v>
      </c>
      <c r="E9" s="61" t="s">
        <v>35</v>
      </c>
      <c r="F9" s="61"/>
    </row>
    <row r="10" spans="1:10" x14ac:dyDescent="0.25">
      <c r="A10" s="183">
        <v>1</v>
      </c>
      <c r="B10" s="155">
        <v>2</v>
      </c>
      <c r="C10" s="200">
        <v>22.5</v>
      </c>
      <c r="E10" s="61" t="s">
        <v>36</v>
      </c>
      <c r="F10" s="61"/>
    </row>
    <row r="11" spans="1:10" x14ac:dyDescent="0.25">
      <c r="A11" s="183">
        <v>1</v>
      </c>
      <c r="B11" s="155">
        <v>3</v>
      </c>
      <c r="C11" s="200">
        <v>20</v>
      </c>
      <c r="E11" s="61" t="s">
        <v>37</v>
      </c>
      <c r="F11" s="61"/>
    </row>
    <row r="12" spans="1:10" x14ac:dyDescent="0.25">
      <c r="A12" s="183">
        <v>1</v>
      </c>
      <c r="B12" s="155">
        <v>4</v>
      </c>
      <c r="C12" s="200">
        <v>18.5</v>
      </c>
      <c r="E12" s="61"/>
      <c r="F12" s="61"/>
    </row>
    <row r="13" spans="1:10" x14ac:dyDescent="0.25">
      <c r="A13" s="183">
        <v>1</v>
      </c>
      <c r="B13" s="155">
        <v>5</v>
      </c>
      <c r="C13" s="200">
        <v>23.5</v>
      </c>
      <c r="E13" s="61" t="s">
        <v>38</v>
      </c>
      <c r="F13" s="61"/>
    </row>
    <row r="14" spans="1:10" x14ac:dyDescent="0.25">
      <c r="A14" s="183">
        <v>1</v>
      </c>
      <c r="B14" s="155">
        <v>6</v>
      </c>
      <c r="C14" s="200">
        <v>0</v>
      </c>
      <c r="E14" s="61" t="s">
        <v>39</v>
      </c>
      <c r="F14" s="61"/>
    </row>
    <row r="15" spans="1:10" x14ac:dyDescent="0.25">
      <c r="A15" s="183">
        <v>1</v>
      </c>
      <c r="B15" s="155">
        <v>7</v>
      </c>
      <c r="C15" s="200">
        <v>0</v>
      </c>
      <c r="E15" s="61" t="s">
        <v>40</v>
      </c>
      <c r="F15" s="61"/>
    </row>
    <row r="16" spans="1:10" x14ac:dyDescent="0.25">
      <c r="A16" s="183">
        <v>1</v>
      </c>
      <c r="B16" s="155">
        <v>8</v>
      </c>
      <c r="C16" s="200">
        <v>25</v>
      </c>
      <c r="E16" s="61" t="s">
        <v>41</v>
      </c>
      <c r="F16" s="61"/>
    </row>
    <row r="17" spans="1:6" x14ac:dyDescent="0.25">
      <c r="A17" s="183">
        <v>1</v>
      </c>
      <c r="B17" s="155">
        <v>9</v>
      </c>
      <c r="C17" s="200">
        <v>23.5</v>
      </c>
      <c r="E17" s="61" t="s">
        <v>42</v>
      </c>
      <c r="F17" s="61"/>
    </row>
    <row r="18" spans="1:6" x14ac:dyDescent="0.25">
      <c r="A18" s="183">
        <v>1</v>
      </c>
      <c r="B18" s="155">
        <v>10</v>
      </c>
      <c r="C18" s="200">
        <v>22.5</v>
      </c>
      <c r="E18" s="61" t="s">
        <v>43</v>
      </c>
      <c r="F18" s="61"/>
    </row>
    <row r="19" spans="1:6" x14ac:dyDescent="0.25">
      <c r="A19" s="183">
        <v>1</v>
      </c>
      <c r="B19" s="155">
        <v>11</v>
      </c>
      <c r="C19" s="200">
        <v>24.5</v>
      </c>
      <c r="E19" s="61" t="s">
        <v>44</v>
      </c>
      <c r="F19" s="61"/>
    </row>
    <row r="20" spans="1:6" x14ac:dyDescent="0.25">
      <c r="A20" s="183">
        <v>1</v>
      </c>
      <c r="B20" s="155">
        <v>12</v>
      </c>
      <c r="C20" s="200">
        <v>25</v>
      </c>
      <c r="E20" s="61" t="s">
        <v>45</v>
      </c>
    </row>
    <row r="21" spans="1:6" x14ac:dyDescent="0.25">
      <c r="A21" s="183">
        <v>1</v>
      </c>
      <c r="B21" s="155">
        <v>13</v>
      </c>
      <c r="C21" s="200">
        <v>23.5</v>
      </c>
      <c r="E21" s="61" t="s">
        <v>46</v>
      </c>
    </row>
    <row r="22" spans="1:6" x14ac:dyDescent="0.25">
      <c r="A22" s="183">
        <v>1</v>
      </c>
      <c r="B22" s="155">
        <v>14</v>
      </c>
      <c r="C22" s="200">
        <v>23.5</v>
      </c>
      <c r="E22" s="61" t="s">
        <v>129</v>
      </c>
    </row>
    <row r="23" spans="1:6" x14ac:dyDescent="0.25">
      <c r="A23" s="183">
        <v>1</v>
      </c>
      <c r="B23" s="155">
        <v>15</v>
      </c>
      <c r="C23" s="200">
        <v>21</v>
      </c>
      <c r="E23" s="61"/>
    </row>
    <row r="24" spans="1:6" x14ac:dyDescent="0.25">
      <c r="A24" s="183">
        <v>1</v>
      </c>
      <c r="B24" s="155">
        <v>16</v>
      </c>
      <c r="C24" s="200">
        <v>23</v>
      </c>
    </row>
    <row r="25" spans="1:6" x14ac:dyDescent="0.25">
      <c r="A25" s="183">
        <v>1</v>
      </c>
      <c r="B25" s="155">
        <v>17</v>
      </c>
      <c r="C25" s="200">
        <v>23.5</v>
      </c>
    </row>
    <row r="26" spans="1:6" x14ac:dyDescent="0.25">
      <c r="A26" s="65"/>
      <c r="B26" s="167"/>
      <c r="C26" s="77"/>
    </row>
    <row r="27" spans="1:6" ht="15.75" x14ac:dyDescent="0.25">
      <c r="A27" s="65"/>
      <c r="B27" s="167"/>
      <c r="C27" s="77"/>
      <c r="E27" s="35"/>
    </row>
    <row r="28" spans="1:6" ht="15.75" x14ac:dyDescent="0.25">
      <c r="A28" s="65"/>
      <c r="B28" s="167"/>
      <c r="C28" s="77"/>
      <c r="E28" s="35"/>
    </row>
    <row r="29" spans="1:6" ht="15.75" x14ac:dyDescent="0.25">
      <c r="A29" s="65"/>
      <c r="B29" s="65"/>
      <c r="C29" s="77" t="s">
        <v>71</v>
      </c>
      <c r="E29" s="35"/>
    </row>
    <row r="30" spans="1:6" ht="15.75" x14ac:dyDescent="0.25">
      <c r="A30" s="65"/>
      <c r="B30" s="65"/>
      <c r="C30" s="77" t="s">
        <v>71</v>
      </c>
      <c r="E30" s="35"/>
    </row>
    <row r="31" spans="1:6" ht="15.75" x14ac:dyDescent="0.25">
      <c r="A31" s="65"/>
      <c r="B31" s="65"/>
      <c r="C31" s="32"/>
      <c r="E31" s="35"/>
    </row>
    <row r="32" spans="1:6" x14ac:dyDescent="0.25">
      <c r="A32" s="65"/>
      <c r="B32" s="65"/>
      <c r="C32" s="72"/>
    </row>
    <row r="33" spans="1:5" x14ac:dyDescent="0.25">
      <c r="A33" s="65"/>
      <c r="B33" s="65"/>
      <c r="C33" s="72"/>
    </row>
    <row r="34" spans="1:5" x14ac:dyDescent="0.25">
      <c r="A34" s="65"/>
      <c r="B34" s="65"/>
      <c r="C34" s="72"/>
    </row>
    <row r="35" spans="1:5" x14ac:dyDescent="0.25">
      <c r="A35" s="65"/>
      <c r="B35" s="65"/>
      <c r="C35" s="72"/>
    </row>
    <row r="36" spans="1:5" x14ac:dyDescent="0.25">
      <c r="A36" s="65"/>
      <c r="B36" s="65"/>
      <c r="C36" s="72"/>
    </row>
    <row r="37" spans="1:5" x14ac:dyDescent="0.25">
      <c r="A37" s="65"/>
      <c r="B37" s="65"/>
      <c r="C37" s="73"/>
    </row>
    <row r="38" spans="1:5" x14ac:dyDescent="0.25">
      <c r="A38" s="65"/>
      <c r="B38" s="65"/>
      <c r="C38" s="65"/>
    </row>
    <row r="39" spans="1:5" x14ac:dyDescent="0.25">
      <c r="B39" s="64"/>
      <c r="C39" s="64">
        <f>SUM(C9:C38)</f>
        <v>344.5</v>
      </c>
      <c r="D39" s="61" t="s">
        <v>48</v>
      </c>
    </row>
    <row r="40" spans="1:5" x14ac:dyDescent="0.25">
      <c r="A40" s="64">
        <f>SUM(A9:A39)</f>
        <v>17</v>
      </c>
      <c r="B40" s="61" t="s">
        <v>49</v>
      </c>
    </row>
    <row r="41" spans="1:5" x14ac:dyDescent="0.25">
      <c r="B41" s="180">
        <f>C39/A40</f>
        <v>20.264705882352942</v>
      </c>
      <c r="C41" s="61" t="s">
        <v>50</v>
      </c>
    </row>
    <row r="42" spans="1:5" x14ac:dyDescent="0.25">
      <c r="D42" s="65">
        <v>25</v>
      </c>
      <c r="E42" s="61" t="s">
        <v>51</v>
      </c>
    </row>
    <row r="43" spans="1:5" x14ac:dyDescent="0.25">
      <c r="D43" s="67">
        <f>B41/D42</f>
        <v>0.81058823529411772</v>
      </c>
      <c r="E43" s="61" t="s">
        <v>52</v>
      </c>
    </row>
    <row r="44" spans="1:5" x14ac:dyDescent="0.25">
      <c r="D44" s="118"/>
      <c r="E44" s="61"/>
    </row>
    <row r="45" spans="1:5" x14ac:dyDescent="0.25">
      <c r="D45" s="118"/>
      <c r="E45" s="61"/>
    </row>
    <row r="46" spans="1:5" s="169" customFormat="1" ht="15.75" x14ac:dyDescent="0.25">
      <c r="A46" s="139" t="s">
        <v>197</v>
      </c>
      <c r="B46" s="139"/>
      <c r="C46" s="139"/>
      <c r="D46" s="168"/>
      <c r="E46" s="139"/>
    </row>
    <row r="49" spans="1:11" x14ac:dyDescent="0.25">
      <c r="A49" s="75"/>
      <c r="B49" s="75"/>
      <c r="C49" s="75"/>
      <c r="D49" s="76"/>
      <c r="E49" s="76"/>
      <c r="F49" s="76"/>
      <c r="G49" s="76"/>
      <c r="H49" s="76"/>
      <c r="I49" s="76"/>
      <c r="J49" s="76"/>
      <c r="K49" s="76"/>
    </row>
    <row r="50" spans="1:11" x14ac:dyDescent="0.25">
      <c r="A50" s="75"/>
      <c r="B50" s="75"/>
      <c r="C50" s="75"/>
      <c r="D50" s="76"/>
      <c r="E50" s="76"/>
      <c r="F50" s="76"/>
      <c r="G50" s="76"/>
      <c r="H50" s="76"/>
      <c r="I50" s="76"/>
      <c r="J50" s="76"/>
      <c r="K50" s="76"/>
    </row>
    <row r="51" spans="1:11" x14ac:dyDescent="0.25">
      <c r="A51" s="75"/>
      <c r="B51" s="75"/>
      <c r="C51" s="75"/>
      <c r="D51" s="76"/>
      <c r="E51" s="76"/>
      <c r="F51" s="76"/>
      <c r="G51" s="76"/>
      <c r="H51" s="76"/>
      <c r="I51" s="76"/>
      <c r="J51" s="76"/>
      <c r="K51" s="76"/>
    </row>
    <row r="52" spans="1:11" x14ac:dyDescent="0.25">
      <c r="A52" s="75"/>
      <c r="B52" s="75"/>
      <c r="C52" s="75"/>
      <c r="D52" s="76"/>
      <c r="E52" s="76"/>
      <c r="F52" s="76"/>
      <c r="G52" s="76"/>
      <c r="H52" s="76"/>
      <c r="I52" s="76"/>
      <c r="J52" s="76"/>
      <c r="K52" s="76"/>
    </row>
    <row r="53" spans="1:11" x14ac:dyDescent="0.25">
      <c r="A53" s="75"/>
      <c r="B53" s="75"/>
      <c r="C53" s="75"/>
      <c r="D53" s="76"/>
      <c r="E53" s="76"/>
      <c r="F53" s="76"/>
      <c r="G53" s="76"/>
      <c r="H53" s="76"/>
      <c r="I53" s="76"/>
      <c r="J53" s="76"/>
      <c r="K53" s="76"/>
    </row>
    <row r="54" spans="1:11" x14ac:dyDescent="0.25">
      <c r="A54" s="75"/>
      <c r="B54" s="75"/>
      <c r="C54" s="75"/>
      <c r="D54" s="76"/>
      <c r="E54" s="76"/>
      <c r="F54" s="76"/>
      <c r="G54" s="76"/>
      <c r="H54" s="76"/>
      <c r="I54" s="76"/>
      <c r="J54" s="76"/>
      <c r="K54" s="76"/>
    </row>
    <row r="55" spans="1:11" x14ac:dyDescent="0.25">
      <c r="A55" s="75"/>
      <c r="B55" s="75"/>
      <c r="C55" s="75"/>
      <c r="D55" s="76"/>
      <c r="E55" s="76"/>
      <c r="F55" s="76"/>
      <c r="G55" s="76"/>
      <c r="H55" s="76"/>
      <c r="I55" s="76"/>
      <c r="J55" s="76"/>
      <c r="K55" s="76"/>
    </row>
    <row r="56" spans="1:11" x14ac:dyDescent="0.25">
      <c r="A56" s="75"/>
      <c r="B56" s="75"/>
      <c r="C56" s="75"/>
      <c r="D56" s="76"/>
      <c r="E56" s="76"/>
      <c r="F56" s="76"/>
      <c r="G56" s="76"/>
      <c r="H56" s="76"/>
      <c r="I56" s="76"/>
      <c r="J56" s="76"/>
      <c r="K56" s="76"/>
    </row>
    <row r="57" spans="1:11" x14ac:dyDescent="0.25">
      <c r="A57" s="75"/>
      <c r="B57" s="75"/>
      <c r="C57" s="75"/>
      <c r="D57" s="76"/>
      <c r="E57" s="76"/>
      <c r="F57" s="76"/>
      <c r="G57" s="76"/>
      <c r="H57" s="76"/>
      <c r="I57" s="76"/>
      <c r="J57" s="76"/>
      <c r="K57" s="76"/>
    </row>
    <row r="58" spans="1:11" x14ac:dyDescent="0.25">
      <c r="A58" s="75"/>
      <c r="B58" s="75"/>
      <c r="C58" s="75"/>
      <c r="D58" s="76"/>
      <c r="E58" s="76"/>
      <c r="F58" s="76"/>
      <c r="G58" s="76"/>
      <c r="H58" s="76"/>
      <c r="I58" s="76"/>
      <c r="J58" s="76"/>
      <c r="K58" s="76"/>
    </row>
    <row r="59" spans="1:11" x14ac:dyDescent="0.25">
      <c r="A59" s="75"/>
      <c r="B59" s="75"/>
      <c r="C59" s="75"/>
      <c r="D59" s="76"/>
      <c r="E59" s="76"/>
      <c r="F59" s="76"/>
      <c r="G59" s="76"/>
      <c r="H59" s="76"/>
      <c r="I59" s="76"/>
      <c r="J59" s="76"/>
      <c r="K59" s="76"/>
    </row>
    <row r="60" spans="1:11" x14ac:dyDescent="0.25">
      <c r="A60" s="75"/>
      <c r="B60" s="75"/>
      <c r="C60" s="75"/>
      <c r="D60" s="76"/>
      <c r="E60" s="76"/>
      <c r="F60" s="76"/>
      <c r="G60" s="76"/>
      <c r="H60" s="76"/>
      <c r="I60" s="76"/>
      <c r="J60" s="76"/>
      <c r="K60" s="76"/>
    </row>
  </sheetData>
  <pageMargins left="0.7" right="0.7" top="0.75" bottom="0.75" header="0.3" footer="0.3"/>
  <pageSetup scale="78" orientation="portrait" r:id="rId1"/>
  <drawing r:id="rId2"/>
</worksheet>
</file>

<file path=xl/worksheets/sheet1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5"/>
  <dimension ref="A1:K57"/>
  <sheetViews>
    <sheetView zoomScaleNormal="100" workbookViewId="0">
      <selection activeCell="H27" sqref="H27"/>
    </sheetView>
  </sheetViews>
  <sheetFormatPr defaultColWidth="9.140625" defaultRowHeight="15" x14ac:dyDescent="0.25"/>
  <cols>
    <col min="1" max="1" width="5.28515625" style="61" customWidth="1"/>
    <col min="2" max="3" width="9.140625" style="61"/>
    <col min="4" max="16384" width="9.140625" style="59"/>
  </cols>
  <sheetData>
    <row r="1" spans="1:10" ht="21" x14ac:dyDescent="0.35">
      <c r="A1" s="63" t="s">
        <v>73</v>
      </c>
    </row>
    <row r="2" spans="1:10" x14ac:dyDescent="0.25">
      <c r="B2" s="65">
        <v>11.1</v>
      </c>
      <c r="C2" s="61" t="s">
        <v>24</v>
      </c>
      <c r="E2" s="59" t="s">
        <v>86</v>
      </c>
    </row>
    <row r="3" spans="1:10" x14ac:dyDescent="0.25">
      <c r="B3" s="65" t="s">
        <v>68</v>
      </c>
      <c r="C3" s="61" t="s">
        <v>26</v>
      </c>
      <c r="E3" s="59" t="s">
        <v>71</v>
      </c>
    </row>
    <row r="4" spans="1:10" x14ac:dyDescent="0.25">
      <c r="B4" s="25" t="s">
        <v>27</v>
      </c>
      <c r="D4" s="26" t="s">
        <v>85</v>
      </c>
      <c r="E4" s="66"/>
      <c r="F4" s="66"/>
      <c r="G4" s="66"/>
      <c r="H4" s="66"/>
      <c r="I4" s="66"/>
      <c r="J4" s="66"/>
    </row>
    <row r="5" spans="1:10" x14ac:dyDescent="0.25">
      <c r="B5" s="28"/>
    </row>
    <row r="6" spans="1:10" x14ac:dyDescent="0.25">
      <c r="F6" s="26" t="s">
        <v>29</v>
      </c>
      <c r="G6" s="26"/>
      <c r="H6" s="26" t="s">
        <v>70</v>
      </c>
      <c r="I6" s="26"/>
      <c r="J6" s="26"/>
    </row>
    <row r="7" spans="1:10" ht="26.25" x14ac:dyDescent="0.25">
      <c r="A7" s="60" t="s">
        <v>31</v>
      </c>
      <c r="B7" s="60" t="s">
        <v>32</v>
      </c>
      <c r="C7" s="60" t="s">
        <v>33</v>
      </c>
    </row>
    <row r="8" spans="1:10" x14ac:dyDescent="0.25">
      <c r="B8" s="62" t="s">
        <v>34</v>
      </c>
      <c r="C8" s="62" t="s">
        <v>3</v>
      </c>
    </row>
    <row r="9" spans="1:10" x14ac:dyDescent="0.25">
      <c r="A9" s="65">
        <v>1</v>
      </c>
      <c r="B9" s="65">
        <v>1</v>
      </c>
      <c r="C9" s="91">
        <f>25+25</f>
        <v>50</v>
      </c>
      <c r="E9" s="61" t="s">
        <v>35</v>
      </c>
      <c r="F9" s="61"/>
    </row>
    <row r="10" spans="1:10" x14ac:dyDescent="0.25">
      <c r="A10" s="65">
        <v>1</v>
      </c>
      <c r="B10" s="65">
        <v>2</v>
      </c>
      <c r="C10" s="91">
        <f>22+22</f>
        <v>44</v>
      </c>
      <c r="E10" s="61" t="s">
        <v>36</v>
      </c>
      <c r="F10" s="61"/>
    </row>
    <row r="11" spans="1:10" x14ac:dyDescent="0.25">
      <c r="A11" s="65">
        <v>1</v>
      </c>
      <c r="B11" s="65">
        <v>3</v>
      </c>
      <c r="C11" s="91">
        <f>25+23</f>
        <v>48</v>
      </c>
      <c r="E11" s="61" t="s">
        <v>37</v>
      </c>
      <c r="F11" s="61"/>
    </row>
    <row r="12" spans="1:10" x14ac:dyDescent="0.25">
      <c r="A12" s="65">
        <v>1</v>
      </c>
      <c r="B12" s="65">
        <v>4</v>
      </c>
      <c r="C12" s="91">
        <f>25+23</f>
        <v>48</v>
      </c>
      <c r="E12" s="61"/>
      <c r="F12" s="61"/>
    </row>
    <row r="13" spans="1:10" x14ac:dyDescent="0.25">
      <c r="A13" s="65">
        <v>1</v>
      </c>
      <c r="B13" s="65">
        <v>5</v>
      </c>
      <c r="C13" s="91">
        <f>25+23</f>
        <v>48</v>
      </c>
      <c r="E13" s="61" t="s">
        <v>38</v>
      </c>
      <c r="F13" s="61"/>
    </row>
    <row r="14" spans="1:10" x14ac:dyDescent="0.25">
      <c r="A14" s="65">
        <v>1</v>
      </c>
      <c r="B14" s="65">
        <v>6</v>
      </c>
      <c r="C14" s="91">
        <f>24+25</f>
        <v>49</v>
      </c>
      <c r="E14" s="61" t="s">
        <v>39</v>
      </c>
      <c r="F14" s="61"/>
    </row>
    <row r="15" spans="1:10" x14ac:dyDescent="0.25">
      <c r="A15" s="65">
        <v>1</v>
      </c>
      <c r="B15" s="65">
        <v>7</v>
      </c>
      <c r="C15" s="91">
        <f>25+19</f>
        <v>44</v>
      </c>
      <c r="E15" s="61" t="s">
        <v>40</v>
      </c>
      <c r="F15" s="61"/>
    </row>
    <row r="16" spans="1:10" x14ac:dyDescent="0.25">
      <c r="A16" s="65">
        <v>1</v>
      </c>
      <c r="B16" s="65">
        <v>8</v>
      </c>
      <c r="C16" s="91">
        <f>25+24</f>
        <v>49</v>
      </c>
      <c r="E16" s="61" t="s">
        <v>41</v>
      </c>
      <c r="F16" s="61"/>
    </row>
    <row r="17" spans="1:6" x14ac:dyDescent="0.25">
      <c r="A17" s="65">
        <v>1</v>
      </c>
      <c r="B17" s="65">
        <v>9</v>
      </c>
      <c r="C17" s="91">
        <f>23+18</f>
        <v>41</v>
      </c>
      <c r="E17" s="61" t="s">
        <v>42</v>
      </c>
      <c r="F17" s="61"/>
    </row>
    <row r="18" spans="1:6" x14ac:dyDescent="0.25">
      <c r="A18" s="65">
        <v>1</v>
      </c>
      <c r="B18" s="65">
        <v>10</v>
      </c>
      <c r="C18" s="91">
        <f>24+25</f>
        <v>49</v>
      </c>
      <c r="E18" s="61" t="s">
        <v>43</v>
      </c>
      <c r="F18" s="61"/>
    </row>
    <row r="19" spans="1:6" x14ac:dyDescent="0.25">
      <c r="A19" s="65">
        <v>1</v>
      </c>
      <c r="B19" s="65">
        <v>11</v>
      </c>
      <c r="C19" s="91">
        <f>25+25</f>
        <v>50</v>
      </c>
      <c r="E19" s="61" t="s">
        <v>44</v>
      </c>
      <c r="F19" s="61"/>
    </row>
    <row r="20" spans="1:6" x14ac:dyDescent="0.25">
      <c r="A20" s="65">
        <v>1</v>
      </c>
      <c r="B20" s="65">
        <v>12</v>
      </c>
      <c r="C20" s="91">
        <f>25+22</f>
        <v>47</v>
      </c>
      <c r="E20" s="61" t="s">
        <v>45</v>
      </c>
    </row>
    <row r="21" spans="1:6" x14ac:dyDescent="0.25">
      <c r="A21" s="65">
        <v>1</v>
      </c>
      <c r="B21" s="65">
        <v>13</v>
      </c>
      <c r="C21" s="91">
        <f>25+23</f>
        <v>48</v>
      </c>
      <c r="E21" s="61" t="s">
        <v>46</v>
      </c>
    </row>
    <row r="22" spans="1:6" x14ac:dyDescent="0.25">
      <c r="A22" s="65">
        <v>1</v>
      </c>
      <c r="B22" s="65">
        <v>14</v>
      </c>
      <c r="C22" s="91">
        <f>25+25</f>
        <v>50</v>
      </c>
      <c r="E22" s="61" t="s">
        <v>47</v>
      </c>
    </row>
    <row r="23" spans="1:6" x14ac:dyDescent="0.25">
      <c r="A23" s="65">
        <v>1</v>
      </c>
      <c r="B23" s="65">
        <v>15</v>
      </c>
      <c r="C23" s="91">
        <f>25+23</f>
        <v>48</v>
      </c>
      <c r="E23" s="61" t="s">
        <v>162</v>
      </c>
    </row>
    <row r="24" spans="1:6" x14ac:dyDescent="0.25">
      <c r="A24" s="65">
        <v>1</v>
      </c>
      <c r="B24" s="65">
        <v>16</v>
      </c>
      <c r="C24" s="91">
        <f>24+23</f>
        <v>47</v>
      </c>
    </row>
    <row r="25" spans="1:6" x14ac:dyDescent="0.25">
      <c r="A25" s="65">
        <v>1</v>
      </c>
      <c r="B25" s="65">
        <v>17</v>
      </c>
      <c r="C25" s="92">
        <v>24</v>
      </c>
    </row>
    <row r="26" spans="1:6" x14ac:dyDescent="0.25">
      <c r="A26" s="65"/>
      <c r="B26" s="73"/>
      <c r="C26" s="77"/>
    </row>
    <row r="27" spans="1:6" ht="15.75" x14ac:dyDescent="0.25">
      <c r="A27" s="65"/>
      <c r="B27" s="73"/>
      <c r="C27" s="77"/>
      <c r="E27" s="35"/>
    </row>
    <row r="28" spans="1:6" ht="15.75" x14ac:dyDescent="0.25">
      <c r="A28" s="65"/>
      <c r="B28" s="73"/>
      <c r="C28" s="77"/>
      <c r="E28" s="35"/>
    </row>
    <row r="29" spans="1:6" ht="15.75" x14ac:dyDescent="0.25">
      <c r="A29" s="65"/>
      <c r="B29" s="65"/>
      <c r="C29" s="77" t="s">
        <v>71</v>
      </c>
      <c r="E29" s="35"/>
    </row>
    <row r="30" spans="1:6" ht="15.75" x14ac:dyDescent="0.25">
      <c r="A30" s="65"/>
      <c r="B30" s="65"/>
      <c r="C30" s="77" t="s">
        <v>71</v>
      </c>
      <c r="E30" s="35"/>
    </row>
    <row r="31" spans="1:6" ht="15.75" x14ac:dyDescent="0.25">
      <c r="A31" s="65"/>
      <c r="B31" s="65"/>
      <c r="C31" s="32"/>
      <c r="E31" s="35"/>
    </row>
    <row r="32" spans="1:6" x14ac:dyDescent="0.25">
      <c r="A32" s="65"/>
      <c r="B32" s="65"/>
      <c r="C32" s="72"/>
    </row>
    <row r="33" spans="1:11" x14ac:dyDescent="0.25">
      <c r="A33" s="65"/>
      <c r="B33" s="65"/>
      <c r="C33" s="72"/>
    </row>
    <row r="34" spans="1:11" x14ac:dyDescent="0.25">
      <c r="A34" s="65"/>
      <c r="B34" s="65"/>
      <c r="C34" s="72"/>
      <c r="E34" s="140" t="s">
        <v>157</v>
      </c>
    </row>
    <row r="35" spans="1:11" x14ac:dyDescent="0.25">
      <c r="A35" s="65"/>
      <c r="B35" s="65"/>
      <c r="C35" s="72"/>
    </row>
    <row r="36" spans="1:11" x14ac:dyDescent="0.25">
      <c r="A36" s="65"/>
      <c r="B36" s="65"/>
      <c r="C36" s="72"/>
    </row>
    <row r="37" spans="1:11" x14ac:dyDescent="0.25">
      <c r="A37" s="65"/>
      <c r="B37" s="65"/>
      <c r="C37" s="73"/>
    </row>
    <row r="38" spans="1:11" x14ac:dyDescent="0.25">
      <c r="A38" s="65"/>
      <c r="B38" s="65"/>
      <c r="C38" s="65"/>
    </row>
    <row r="39" spans="1:11" x14ac:dyDescent="0.25">
      <c r="C39" s="64">
        <f>SUM(C9:C38)/2</f>
        <v>392</v>
      </c>
      <c r="D39" s="61" t="s">
        <v>48</v>
      </c>
    </row>
    <row r="40" spans="1:11" x14ac:dyDescent="0.25">
      <c r="A40" s="64">
        <f>SUM(A9:A39)</f>
        <v>17</v>
      </c>
      <c r="B40" s="61" t="s">
        <v>49</v>
      </c>
    </row>
    <row r="41" spans="1:11" x14ac:dyDescent="0.25">
      <c r="B41" s="64">
        <f>C39/A40</f>
        <v>23.058823529411764</v>
      </c>
      <c r="C41" s="61" t="s">
        <v>50</v>
      </c>
    </row>
    <row r="42" spans="1:11" x14ac:dyDescent="0.25">
      <c r="D42" s="65">
        <v>25</v>
      </c>
      <c r="E42" s="61" t="s">
        <v>51</v>
      </c>
    </row>
    <row r="43" spans="1:11" x14ac:dyDescent="0.25">
      <c r="D43" s="67">
        <f>B41/D42</f>
        <v>0.9223529411764706</v>
      </c>
      <c r="E43" s="61" t="s">
        <v>52</v>
      </c>
    </row>
    <row r="45" spans="1:11" x14ac:dyDescent="0.25">
      <c r="A45" s="75"/>
      <c r="B45" s="75"/>
      <c r="C45" s="75"/>
      <c r="D45" s="76"/>
      <c r="E45" s="76"/>
      <c r="F45" s="76"/>
      <c r="G45" s="76"/>
      <c r="H45" s="76"/>
      <c r="I45" s="76"/>
      <c r="J45" s="76"/>
      <c r="K45" s="76"/>
    </row>
    <row r="46" spans="1:11" x14ac:dyDescent="0.25">
      <c r="A46" s="75"/>
      <c r="B46" s="75"/>
      <c r="C46" s="75"/>
      <c r="D46" s="76"/>
      <c r="E46" s="76"/>
      <c r="F46" s="76"/>
      <c r="G46" s="76"/>
      <c r="H46" s="76"/>
      <c r="I46" s="76"/>
      <c r="J46" s="76"/>
      <c r="K46" s="76"/>
    </row>
    <row r="47" spans="1:11" x14ac:dyDescent="0.25">
      <c r="A47" s="75"/>
      <c r="B47" s="75"/>
      <c r="C47" s="75"/>
      <c r="D47" s="76"/>
      <c r="E47" s="76"/>
      <c r="F47" s="76"/>
      <c r="G47" s="76"/>
      <c r="H47" s="76"/>
      <c r="I47" s="76"/>
      <c r="J47" s="76"/>
      <c r="K47" s="76"/>
    </row>
    <row r="48" spans="1:11" x14ac:dyDescent="0.25">
      <c r="A48" s="75"/>
      <c r="B48" s="75"/>
      <c r="C48" s="75"/>
      <c r="D48" s="76"/>
      <c r="E48" s="76"/>
      <c r="F48" s="76"/>
      <c r="G48" s="76"/>
      <c r="H48" s="76"/>
      <c r="I48" s="76"/>
      <c r="J48" s="76"/>
      <c r="K48" s="76"/>
    </row>
    <row r="49" spans="1:11" x14ac:dyDescent="0.25">
      <c r="A49" s="75"/>
      <c r="B49" s="75"/>
      <c r="C49" s="75"/>
      <c r="D49" s="76"/>
      <c r="E49" s="76"/>
      <c r="F49" s="76"/>
      <c r="G49" s="76"/>
      <c r="H49" s="76"/>
      <c r="I49" s="76"/>
      <c r="J49" s="76"/>
      <c r="K49" s="76"/>
    </row>
    <row r="50" spans="1:11" x14ac:dyDescent="0.25">
      <c r="A50" s="75"/>
      <c r="B50" s="75"/>
      <c r="C50" s="75"/>
      <c r="D50" s="76"/>
      <c r="E50" s="76"/>
      <c r="F50" s="76"/>
      <c r="G50" s="76"/>
      <c r="H50" s="76"/>
      <c r="I50" s="76"/>
      <c r="J50" s="76"/>
      <c r="K50" s="76"/>
    </row>
    <row r="51" spans="1:11" x14ac:dyDescent="0.25">
      <c r="A51" s="75"/>
      <c r="B51" s="75"/>
      <c r="C51" s="75"/>
      <c r="D51" s="76"/>
      <c r="E51" s="76"/>
      <c r="F51" s="76"/>
      <c r="G51" s="76"/>
      <c r="H51" s="76"/>
      <c r="I51" s="76"/>
      <c r="J51" s="76"/>
      <c r="K51" s="76"/>
    </row>
    <row r="52" spans="1:11" x14ac:dyDescent="0.25">
      <c r="A52" s="75"/>
      <c r="B52" s="75"/>
      <c r="C52" s="75"/>
      <c r="D52" s="76"/>
      <c r="E52" s="76"/>
      <c r="F52" s="76"/>
      <c r="G52" s="76"/>
      <c r="H52" s="76"/>
      <c r="I52" s="76"/>
      <c r="J52" s="76"/>
      <c r="K52" s="76"/>
    </row>
    <row r="53" spans="1:11" x14ac:dyDescent="0.25">
      <c r="A53" s="75"/>
      <c r="B53" s="75"/>
      <c r="C53" s="75"/>
      <c r="D53" s="76"/>
      <c r="E53" s="76"/>
      <c r="F53" s="76"/>
      <c r="G53" s="76"/>
      <c r="H53" s="76"/>
      <c r="I53" s="76"/>
      <c r="J53" s="76"/>
      <c r="K53" s="76"/>
    </row>
    <row r="54" spans="1:11" x14ac:dyDescent="0.25">
      <c r="A54" s="75"/>
      <c r="B54" s="75"/>
      <c r="C54" s="75"/>
      <c r="D54" s="76"/>
      <c r="E54" s="76"/>
      <c r="F54" s="76"/>
      <c r="G54" s="76"/>
      <c r="H54" s="76"/>
      <c r="I54" s="76"/>
      <c r="J54" s="76"/>
      <c r="K54" s="76"/>
    </row>
    <row r="55" spans="1:11" x14ac:dyDescent="0.25">
      <c r="A55" s="75"/>
      <c r="B55" s="75"/>
      <c r="C55" s="75"/>
      <c r="D55" s="76"/>
      <c r="E55" s="76"/>
      <c r="F55" s="76"/>
      <c r="G55" s="76"/>
      <c r="H55" s="76"/>
      <c r="I55" s="76"/>
      <c r="J55" s="76"/>
      <c r="K55" s="76"/>
    </row>
    <row r="56" spans="1:11" x14ac:dyDescent="0.25">
      <c r="A56" s="75"/>
      <c r="B56" s="75"/>
      <c r="C56" s="75"/>
      <c r="D56" s="76"/>
      <c r="E56" s="76"/>
      <c r="F56" s="76"/>
      <c r="G56" s="76"/>
      <c r="H56" s="76"/>
      <c r="I56" s="76"/>
      <c r="J56" s="76"/>
      <c r="K56" s="76"/>
    </row>
    <row r="57" spans="1:11" x14ac:dyDescent="0.25">
      <c r="A57" s="75"/>
      <c r="B57" s="75"/>
      <c r="C57" s="75"/>
      <c r="D57" s="76"/>
      <c r="E57" s="76"/>
      <c r="F57" s="76"/>
      <c r="G57" s="76"/>
      <c r="H57" s="76"/>
      <c r="I57" s="76"/>
      <c r="J57" s="76"/>
      <c r="K57" s="76"/>
    </row>
  </sheetData>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46081" r:id="rId4">
          <objectPr defaultSize="0" autoPict="0" r:id="rId5">
            <anchor moveWithCells="1">
              <from>
                <xdr:col>1</xdr:col>
                <xdr:colOff>0</xdr:colOff>
                <xdr:row>45</xdr:row>
                <xdr:rowOff>0</xdr:rowOff>
              </from>
              <to>
                <xdr:col>13</xdr:col>
                <xdr:colOff>209550</xdr:colOff>
                <xdr:row>70</xdr:row>
                <xdr:rowOff>47625</xdr:rowOff>
              </to>
            </anchor>
          </objectPr>
        </oleObject>
      </mc:Choice>
      <mc:Fallback>
        <oleObject progId="Word.Document.12" shapeId="46081" r:id="rId4"/>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W50"/>
  <sheetViews>
    <sheetView workbookViewId="0"/>
  </sheetViews>
  <sheetFormatPr defaultColWidth="9.140625" defaultRowHeight="15" x14ac:dyDescent="0.25"/>
  <cols>
    <col min="1" max="12" width="9.140625" style="59"/>
    <col min="13" max="13" width="5.28515625" style="61" customWidth="1"/>
    <col min="14" max="15" width="9.140625" style="61"/>
    <col min="16" max="16384" width="9.140625" style="59"/>
  </cols>
  <sheetData>
    <row r="1" spans="1:22" ht="21" x14ac:dyDescent="0.35">
      <c r="A1" s="63" t="s">
        <v>23</v>
      </c>
      <c r="B1" s="61"/>
      <c r="C1" s="61"/>
      <c r="I1" s="63" t="s">
        <v>53</v>
      </c>
      <c r="M1" s="63" t="s">
        <v>66</v>
      </c>
    </row>
    <row r="2" spans="1:22" x14ac:dyDescent="0.25">
      <c r="A2" s="61"/>
      <c r="B2" s="65">
        <v>1.1000000000000001</v>
      </c>
      <c r="C2" s="61" t="s">
        <v>24</v>
      </c>
      <c r="N2" s="65">
        <v>1.2</v>
      </c>
      <c r="O2" s="61" t="s">
        <v>24</v>
      </c>
      <c r="Q2" s="61" t="s">
        <v>67</v>
      </c>
    </row>
    <row r="3" spans="1:22" x14ac:dyDescent="0.25">
      <c r="A3" s="61"/>
      <c r="B3" s="65" t="s">
        <v>62</v>
      </c>
      <c r="C3" s="61" t="s">
        <v>26</v>
      </c>
      <c r="N3" s="65" t="s">
        <v>68</v>
      </c>
      <c r="O3" s="61" t="s">
        <v>26</v>
      </c>
    </row>
    <row r="4" spans="1:22" x14ac:dyDescent="0.25">
      <c r="A4" s="61"/>
      <c r="B4" s="25" t="s">
        <v>27</v>
      </c>
      <c r="C4" s="61"/>
      <c r="D4" s="26" t="s">
        <v>63</v>
      </c>
      <c r="E4" s="66"/>
      <c r="F4" s="66"/>
      <c r="G4" s="66"/>
      <c r="H4" s="66"/>
      <c r="I4" s="66"/>
      <c r="J4" s="66"/>
      <c r="N4" s="25" t="s">
        <v>27</v>
      </c>
      <c r="P4" s="26" t="s">
        <v>69</v>
      </c>
      <c r="Q4" s="66"/>
      <c r="R4" s="66"/>
      <c r="S4" s="66"/>
      <c r="T4" s="66"/>
      <c r="U4" s="66"/>
      <c r="V4" s="66"/>
    </row>
    <row r="5" spans="1:22" x14ac:dyDescent="0.25">
      <c r="A5" s="61"/>
      <c r="B5" s="28"/>
      <c r="C5" s="61"/>
      <c r="N5" s="28"/>
    </row>
    <row r="6" spans="1:22" x14ac:dyDescent="0.25">
      <c r="A6" s="61"/>
      <c r="B6" s="61"/>
      <c r="C6" s="61"/>
      <c r="F6" s="26" t="s">
        <v>29</v>
      </c>
      <c r="G6" s="26"/>
      <c r="H6" s="26" t="s">
        <v>60</v>
      </c>
      <c r="I6" s="26"/>
      <c r="J6" s="26"/>
      <c r="R6" s="26" t="s">
        <v>29</v>
      </c>
      <c r="S6" s="26"/>
      <c r="T6" s="26" t="s">
        <v>70</v>
      </c>
      <c r="U6" s="26"/>
      <c r="V6" s="26"/>
    </row>
    <row r="7" spans="1:22" ht="26.25" x14ac:dyDescent="0.25">
      <c r="A7" s="60" t="s">
        <v>31</v>
      </c>
      <c r="B7" s="60" t="s">
        <v>32</v>
      </c>
      <c r="C7" s="60" t="s">
        <v>33</v>
      </c>
      <c r="M7" s="60" t="s">
        <v>31</v>
      </c>
      <c r="N7" s="60" t="s">
        <v>32</v>
      </c>
      <c r="O7" s="60" t="s">
        <v>33</v>
      </c>
    </row>
    <row r="8" spans="1:22" x14ac:dyDescent="0.25">
      <c r="A8" s="61"/>
      <c r="B8" s="62" t="s">
        <v>34</v>
      </c>
      <c r="C8" s="62" t="s">
        <v>3</v>
      </c>
      <c r="N8" s="62" t="s">
        <v>34</v>
      </c>
      <c r="O8" s="62" t="s">
        <v>3</v>
      </c>
    </row>
    <row r="9" spans="1:22" x14ac:dyDescent="0.25">
      <c r="A9" s="65">
        <v>1</v>
      </c>
      <c r="B9" s="65">
        <v>1</v>
      </c>
      <c r="C9" s="65">
        <v>50</v>
      </c>
      <c r="E9" s="61" t="s">
        <v>35</v>
      </c>
      <c r="F9" s="61"/>
      <c r="M9" s="65"/>
      <c r="N9" s="65">
        <v>1</v>
      </c>
      <c r="O9" s="71">
        <v>50</v>
      </c>
      <c r="Q9" s="61" t="s">
        <v>35</v>
      </c>
      <c r="R9" s="61"/>
    </row>
    <row r="10" spans="1:22" x14ac:dyDescent="0.25">
      <c r="A10" s="65">
        <v>1</v>
      </c>
      <c r="B10" s="65">
        <v>2</v>
      </c>
      <c r="C10" s="65">
        <v>42</v>
      </c>
      <c r="E10" s="61" t="s">
        <v>36</v>
      </c>
      <c r="F10" s="61"/>
      <c r="M10" s="65"/>
      <c r="N10" s="65">
        <v>2</v>
      </c>
      <c r="O10" s="71">
        <v>44</v>
      </c>
      <c r="Q10" s="61" t="s">
        <v>36</v>
      </c>
      <c r="R10" s="61"/>
    </row>
    <row r="11" spans="1:22" x14ac:dyDescent="0.25">
      <c r="A11" s="65">
        <v>1</v>
      </c>
      <c r="B11" s="65">
        <v>3</v>
      </c>
      <c r="C11" s="65">
        <v>42</v>
      </c>
      <c r="E11" s="61" t="s">
        <v>37</v>
      </c>
      <c r="F11" s="61"/>
      <c r="M11" s="65"/>
      <c r="N11" s="65">
        <v>3</v>
      </c>
      <c r="O11" s="71">
        <v>42</v>
      </c>
      <c r="Q11" s="61" t="s">
        <v>37</v>
      </c>
      <c r="R11" s="61"/>
    </row>
    <row r="12" spans="1:22" x14ac:dyDescent="0.25">
      <c r="A12" s="65">
        <v>1</v>
      </c>
      <c r="B12" s="65">
        <v>4</v>
      </c>
      <c r="C12" s="65">
        <v>42</v>
      </c>
      <c r="E12" s="61" t="s">
        <v>38</v>
      </c>
      <c r="F12" s="61"/>
      <c r="M12" s="65"/>
      <c r="N12" s="65">
        <v>4</v>
      </c>
      <c r="O12" s="71">
        <v>50</v>
      </c>
      <c r="Q12" s="61"/>
      <c r="R12" s="61"/>
    </row>
    <row r="13" spans="1:22" x14ac:dyDescent="0.25">
      <c r="A13" s="65">
        <v>1</v>
      </c>
      <c r="B13" s="65">
        <v>5</v>
      </c>
      <c r="C13" s="65">
        <v>46</v>
      </c>
      <c r="E13" s="61" t="s">
        <v>39</v>
      </c>
      <c r="M13" s="65"/>
      <c r="N13" s="65">
        <v>5</v>
      </c>
      <c r="O13" s="71">
        <v>50</v>
      </c>
      <c r="Q13" s="61" t="s">
        <v>38</v>
      </c>
      <c r="R13" s="61"/>
    </row>
    <row r="14" spans="1:22" x14ac:dyDescent="0.25">
      <c r="A14" s="65">
        <v>1</v>
      </c>
      <c r="B14" s="65">
        <v>6</v>
      </c>
      <c r="C14" s="65">
        <v>40</v>
      </c>
      <c r="E14" s="61" t="s">
        <v>40</v>
      </c>
      <c r="M14" s="65"/>
      <c r="N14" s="65">
        <v>6</v>
      </c>
      <c r="O14" s="71">
        <v>50</v>
      </c>
      <c r="Q14" s="61" t="s">
        <v>39</v>
      </c>
      <c r="R14" s="61"/>
    </row>
    <row r="15" spans="1:22" x14ac:dyDescent="0.25">
      <c r="A15" s="65">
        <v>1</v>
      </c>
      <c r="B15" s="65">
        <v>7</v>
      </c>
      <c r="C15" s="65">
        <v>44</v>
      </c>
      <c r="E15" s="61" t="s">
        <v>41</v>
      </c>
      <c r="M15" s="65"/>
      <c r="N15" s="65">
        <v>7</v>
      </c>
      <c r="O15" s="71">
        <v>50</v>
      </c>
      <c r="Q15" s="61" t="s">
        <v>40</v>
      </c>
      <c r="R15" s="61"/>
    </row>
    <row r="16" spans="1:22" x14ac:dyDescent="0.25">
      <c r="A16" s="65">
        <v>1</v>
      </c>
      <c r="B16" s="65">
        <v>8</v>
      </c>
      <c r="C16" s="65">
        <v>42</v>
      </c>
      <c r="E16" s="61" t="s">
        <v>42</v>
      </c>
      <c r="M16" s="65"/>
      <c r="N16" s="65">
        <v>8</v>
      </c>
      <c r="O16" s="71">
        <v>42</v>
      </c>
      <c r="Q16" s="61" t="s">
        <v>41</v>
      </c>
      <c r="R16" s="61"/>
    </row>
    <row r="17" spans="1:18" x14ac:dyDescent="0.25">
      <c r="A17" s="65">
        <v>1</v>
      </c>
      <c r="B17" s="65">
        <v>9</v>
      </c>
      <c r="C17" s="65">
        <v>44</v>
      </c>
      <c r="E17" s="61" t="s">
        <v>43</v>
      </c>
      <c r="F17" s="61"/>
      <c r="M17" s="65"/>
      <c r="N17" s="65">
        <v>9</v>
      </c>
      <c r="O17" s="71">
        <v>28</v>
      </c>
      <c r="Q17" s="61" t="s">
        <v>42</v>
      </c>
      <c r="R17" s="61"/>
    </row>
    <row r="18" spans="1:18" x14ac:dyDescent="0.25">
      <c r="A18" s="65">
        <v>1</v>
      </c>
      <c r="B18" s="65">
        <v>10</v>
      </c>
      <c r="C18" s="65">
        <v>44</v>
      </c>
      <c r="E18" s="61" t="s">
        <v>44</v>
      </c>
      <c r="F18" s="61"/>
      <c r="M18" s="65"/>
      <c r="N18" s="65">
        <v>10</v>
      </c>
      <c r="O18" s="71">
        <v>42</v>
      </c>
      <c r="Q18" s="61" t="s">
        <v>43</v>
      </c>
      <c r="R18" s="61"/>
    </row>
    <row r="19" spans="1:18" x14ac:dyDescent="0.25">
      <c r="A19" s="65">
        <v>1</v>
      </c>
      <c r="B19" s="65">
        <v>11</v>
      </c>
      <c r="C19" s="65">
        <v>48</v>
      </c>
      <c r="E19" s="61" t="s">
        <v>45</v>
      </c>
      <c r="F19" s="61"/>
      <c r="M19" s="65"/>
      <c r="N19" s="65">
        <v>11</v>
      </c>
      <c r="O19" s="71">
        <v>25</v>
      </c>
      <c r="Q19" s="61" t="s">
        <v>44</v>
      </c>
      <c r="R19" s="61"/>
    </row>
    <row r="20" spans="1:18" x14ac:dyDescent="0.25">
      <c r="A20" s="65">
        <v>1</v>
      </c>
      <c r="B20" s="65">
        <v>12</v>
      </c>
      <c r="C20" s="65">
        <v>50</v>
      </c>
      <c r="E20" s="61" t="s">
        <v>46</v>
      </c>
      <c r="F20" s="61"/>
      <c r="M20" s="65"/>
      <c r="N20" s="65">
        <v>12</v>
      </c>
      <c r="O20" s="71">
        <v>50</v>
      </c>
      <c r="Q20" s="61" t="s">
        <v>45</v>
      </c>
    </row>
    <row r="21" spans="1:18" x14ac:dyDescent="0.25">
      <c r="A21" s="65">
        <v>1</v>
      </c>
      <c r="B21" s="65">
        <v>13</v>
      </c>
      <c r="C21" s="65">
        <v>46</v>
      </c>
      <c r="E21" s="61" t="s">
        <v>47</v>
      </c>
      <c r="M21" s="65"/>
      <c r="N21" s="65">
        <v>13</v>
      </c>
      <c r="O21" s="71">
        <v>40</v>
      </c>
      <c r="Q21" s="61" t="s">
        <v>46</v>
      </c>
    </row>
    <row r="22" spans="1:18" x14ac:dyDescent="0.25">
      <c r="A22" s="65">
        <v>1</v>
      </c>
      <c r="B22" s="65">
        <v>14</v>
      </c>
      <c r="C22" s="65">
        <v>42</v>
      </c>
      <c r="E22" s="61" t="s">
        <v>162</v>
      </c>
      <c r="M22" s="65"/>
      <c r="N22" s="65">
        <v>14</v>
      </c>
      <c r="O22" s="71">
        <v>46</v>
      </c>
    </row>
    <row r="23" spans="1:18" x14ac:dyDescent="0.25">
      <c r="A23" s="65">
        <v>1</v>
      </c>
      <c r="B23" s="65">
        <v>15</v>
      </c>
      <c r="C23" s="32">
        <v>42</v>
      </c>
      <c r="M23" s="65"/>
      <c r="N23" s="65">
        <v>15</v>
      </c>
      <c r="O23" s="71">
        <v>40</v>
      </c>
      <c r="Q23" s="61" t="s">
        <v>47</v>
      </c>
    </row>
    <row r="24" spans="1:18" x14ac:dyDescent="0.25">
      <c r="A24" s="65"/>
      <c r="B24" s="65"/>
      <c r="C24" s="32"/>
      <c r="M24" s="65"/>
      <c r="N24" s="65">
        <v>16</v>
      </c>
      <c r="O24" s="71">
        <v>46</v>
      </c>
      <c r="Q24" s="61" t="s">
        <v>162</v>
      </c>
    </row>
    <row r="25" spans="1:18" ht="15.75" x14ac:dyDescent="0.25">
      <c r="A25" s="33"/>
      <c r="B25" s="33"/>
      <c r="C25" s="34"/>
      <c r="E25" s="35"/>
      <c r="M25" s="65"/>
      <c r="N25" s="65" t="s">
        <v>71</v>
      </c>
      <c r="O25" s="71" t="s">
        <v>71</v>
      </c>
    </row>
    <row r="26" spans="1:18" ht="15.75" x14ac:dyDescent="0.25">
      <c r="A26" s="33"/>
      <c r="B26" s="33"/>
      <c r="C26" s="34"/>
      <c r="E26" s="35"/>
      <c r="M26" s="65"/>
      <c r="N26" s="65"/>
      <c r="O26" s="71"/>
    </row>
    <row r="27" spans="1:18" ht="15.75" x14ac:dyDescent="0.25">
      <c r="A27" s="33"/>
      <c r="B27" s="33"/>
      <c r="C27" s="34"/>
      <c r="E27" s="35"/>
      <c r="M27" s="65"/>
      <c r="N27" s="65"/>
      <c r="O27" s="71"/>
      <c r="Q27" s="35"/>
    </row>
    <row r="28" spans="1:18" ht="15.75" x14ac:dyDescent="0.25">
      <c r="A28" s="33"/>
      <c r="B28" s="33"/>
      <c r="C28" s="34"/>
      <c r="E28" s="35"/>
      <c r="M28" s="65"/>
      <c r="N28" s="65"/>
      <c r="O28" s="71"/>
      <c r="Q28" s="35"/>
    </row>
    <row r="29" spans="1:18" ht="15.75" x14ac:dyDescent="0.25">
      <c r="A29" s="33"/>
      <c r="B29" s="33"/>
      <c r="C29" s="34"/>
      <c r="E29" s="35"/>
      <c r="M29" s="65"/>
      <c r="N29" s="65"/>
      <c r="O29" s="32"/>
      <c r="Q29" s="35"/>
    </row>
    <row r="30" spans="1:18" ht="15.75" x14ac:dyDescent="0.25">
      <c r="A30" s="33"/>
      <c r="B30" s="33"/>
      <c r="C30" s="34"/>
      <c r="M30" s="65"/>
      <c r="N30" s="65"/>
      <c r="O30" s="32"/>
      <c r="Q30" s="35"/>
    </row>
    <row r="31" spans="1:18" ht="15.75" x14ac:dyDescent="0.25">
      <c r="A31" s="65"/>
      <c r="B31" s="65"/>
      <c r="C31" s="65"/>
      <c r="M31" s="65"/>
      <c r="N31" s="65"/>
      <c r="O31" s="32"/>
      <c r="Q31" s="35"/>
    </row>
    <row r="32" spans="1:18" x14ac:dyDescent="0.25">
      <c r="A32" s="61"/>
      <c r="B32" s="61"/>
      <c r="C32" s="64">
        <f>SUM(C9:C31)</f>
        <v>664</v>
      </c>
      <c r="D32" s="61" t="s">
        <v>48</v>
      </c>
      <c r="M32" s="65"/>
      <c r="N32" s="65"/>
      <c r="O32" s="72"/>
    </row>
    <row r="33" spans="1:23" x14ac:dyDescent="0.25">
      <c r="A33" s="64">
        <f>SUM(A9:A29)</f>
        <v>15</v>
      </c>
      <c r="B33" s="61" t="s">
        <v>49</v>
      </c>
      <c r="C33" s="61"/>
      <c r="M33" s="65"/>
      <c r="N33" s="65"/>
      <c r="O33" s="72"/>
    </row>
    <row r="34" spans="1:23" x14ac:dyDescent="0.25">
      <c r="A34" s="61"/>
      <c r="B34" s="64">
        <f>C32/A33</f>
        <v>44.266666666666666</v>
      </c>
      <c r="C34" s="61" t="s">
        <v>50</v>
      </c>
      <c r="M34" s="65"/>
      <c r="N34" s="65"/>
      <c r="O34" s="72"/>
    </row>
    <row r="35" spans="1:23" x14ac:dyDescent="0.25">
      <c r="A35" s="61"/>
      <c r="B35" s="61"/>
      <c r="C35" s="61"/>
      <c r="D35" s="65">
        <v>50</v>
      </c>
      <c r="E35" s="61" t="s">
        <v>51</v>
      </c>
      <c r="M35" s="65"/>
      <c r="N35" s="65"/>
      <c r="O35" s="72"/>
    </row>
    <row r="36" spans="1:23" x14ac:dyDescent="0.25">
      <c r="A36" s="61"/>
      <c r="B36" s="61"/>
      <c r="C36" s="61"/>
      <c r="D36" s="67">
        <f>B34/D35</f>
        <v>0.88533333333333331</v>
      </c>
      <c r="E36" s="61" t="s">
        <v>52</v>
      </c>
      <c r="M36" s="65"/>
      <c r="N36" s="65"/>
      <c r="O36" s="72"/>
    </row>
    <row r="37" spans="1:23" x14ac:dyDescent="0.25">
      <c r="A37" s="61"/>
      <c r="B37" s="61"/>
      <c r="C37" s="61"/>
      <c r="M37" s="65"/>
      <c r="N37" s="65"/>
      <c r="O37" s="73"/>
    </row>
    <row r="38" spans="1:23" x14ac:dyDescent="0.25">
      <c r="M38" s="65"/>
      <c r="N38" s="65"/>
      <c r="O38" s="65"/>
    </row>
    <row r="39" spans="1:23" x14ac:dyDescent="0.25">
      <c r="O39" s="64">
        <f>SUM(O9:O38)</f>
        <v>695</v>
      </c>
      <c r="P39" s="61" t="s">
        <v>48</v>
      </c>
    </row>
    <row r="40" spans="1:23" x14ac:dyDescent="0.25">
      <c r="G40" s="59" t="s">
        <v>72</v>
      </c>
      <c r="H40" s="67">
        <v>0.88</v>
      </c>
      <c r="M40" s="64">
        <v>16</v>
      </c>
      <c r="N40" s="61" t="s">
        <v>49</v>
      </c>
    </row>
    <row r="41" spans="1:23" x14ac:dyDescent="0.25">
      <c r="N41" s="64">
        <f>O39/M40</f>
        <v>43.4375</v>
      </c>
      <c r="O41" s="61" t="s">
        <v>50</v>
      </c>
    </row>
    <row r="42" spans="1:23" x14ac:dyDescent="0.25">
      <c r="P42" s="65">
        <v>50</v>
      </c>
      <c r="Q42" s="61" t="s">
        <v>51</v>
      </c>
    </row>
    <row r="43" spans="1:23" x14ac:dyDescent="0.25">
      <c r="P43" s="67">
        <f>N41/P42</f>
        <v>0.86875000000000002</v>
      </c>
      <c r="Q43" s="61" t="s">
        <v>52</v>
      </c>
    </row>
    <row r="46" spans="1:23" ht="21" x14ac:dyDescent="0.35">
      <c r="M46" s="74"/>
      <c r="N46" s="75"/>
      <c r="O46" s="75"/>
      <c r="P46" s="76"/>
      <c r="Q46" s="76"/>
      <c r="R46" s="76"/>
      <c r="S46" s="76"/>
      <c r="T46" s="76"/>
      <c r="U46" s="76"/>
      <c r="V46" s="76"/>
      <c r="W46" s="76"/>
    </row>
    <row r="47" spans="1:23" x14ac:dyDescent="0.25">
      <c r="M47" s="75"/>
      <c r="N47" s="75"/>
      <c r="O47" s="75"/>
      <c r="P47" s="76"/>
      <c r="Q47" s="76"/>
      <c r="R47" s="76"/>
      <c r="S47" s="76"/>
      <c r="T47" s="76"/>
      <c r="U47" s="76"/>
      <c r="V47" s="76"/>
      <c r="W47" s="76"/>
    </row>
    <row r="48" spans="1:23" x14ac:dyDescent="0.25">
      <c r="M48" s="75"/>
      <c r="N48" s="75"/>
      <c r="O48" s="75"/>
      <c r="P48" s="76"/>
      <c r="Q48" s="76"/>
      <c r="R48" s="76"/>
      <c r="S48" s="76"/>
      <c r="T48" s="76"/>
      <c r="U48" s="76"/>
      <c r="V48" s="76"/>
      <c r="W48" s="76"/>
    </row>
    <row r="49" spans="13:23" x14ac:dyDescent="0.25">
      <c r="M49" s="75"/>
      <c r="N49" s="75"/>
      <c r="O49" s="75"/>
      <c r="P49" s="76"/>
      <c r="Q49" s="76"/>
      <c r="R49" s="76"/>
      <c r="S49" s="76"/>
      <c r="T49" s="76"/>
      <c r="U49" s="76"/>
      <c r="V49" s="76"/>
      <c r="W49" s="76"/>
    </row>
    <row r="50" spans="13:23" x14ac:dyDescent="0.25">
      <c r="M50" s="75"/>
      <c r="N50" s="75"/>
      <c r="O50" s="75"/>
      <c r="P50" s="76"/>
      <c r="Q50" s="76"/>
      <c r="R50" s="76"/>
      <c r="S50" s="76"/>
      <c r="T50" s="76"/>
      <c r="U50" s="76"/>
      <c r="V50" s="76"/>
      <c r="W50" s="76"/>
    </row>
  </sheetData>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6145" r:id="rId4">
          <objectPr defaultSize="0" autoPict="0" r:id="rId5">
            <anchor moveWithCells="1">
              <from>
                <xdr:col>0</xdr:col>
                <xdr:colOff>0</xdr:colOff>
                <xdr:row>42</xdr:row>
                <xdr:rowOff>171450</xdr:rowOff>
              </from>
              <to>
                <xdr:col>12</xdr:col>
                <xdr:colOff>114300</xdr:colOff>
                <xdr:row>80</xdr:row>
                <xdr:rowOff>142875</xdr:rowOff>
              </to>
            </anchor>
          </objectPr>
        </oleObject>
      </mc:Choice>
      <mc:Fallback>
        <oleObject progId="Word.Document.12" shapeId="6145" r:id="rId4"/>
      </mc:Fallback>
    </mc:AlternateContent>
    <mc:AlternateContent xmlns:mc="http://schemas.openxmlformats.org/markup-compatibility/2006">
      <mc:Choice Requires="x14">
        <oleObject progId="Word.Document.12" shapeId="6146" r:id="rId6">
          <objectPr defaultSize="0" r:id="rId7">
            <anchor moveWithCells="1">
              <from>
                <xdr:col>0</xdr:col>
                <xdr:colOff>38100</xdr:colOff>
                <xdr:row>40</xdr:row>
                <xdr:rowOff>180975</xdr:rowOff>
              </from>
              <to>
                <xdr:col>9</xdr:col>
                <xdr:colOff>95250</xdr:colOff>
                <xdr:row>41</xdr:row>
                <xdr:rowOff>161925</xdr:rowOff>
              </to>
            </anchor>
          </objectPr>
        </oleObject>
      </mc:Choice>
      <mc:Fallback>
        <oleObject progId="Word.Document.12" shapeId="6146" r:id="rId6"/>
      </mc:Fallback>
    </mc:AlternateContent>
  </oleObjects>
</worksheet>
</file>

<file path=xl/worksheets/sheet1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39"/>
  <sheetViews>
    <sheetView topLeftCell="A37" zoomScale="70" zoomScaleNormal="70" workbookViewId="0">
      <selection activeCell="T56" sqref="T56"/>
    </sheetView>
  </sheetViews>
  <sheetFormatPr defaultColWidth="9.140625" defaultRowHeight="15" x14ac:dyDescent="0.25"/>
  <cols>
    <col min="1" max="2" width="9.140625" style="59"/>
    <col min="3" max="3" width="10.5703125" style="59" customWidth="1"/>
    <col min="4" max="4" width="11.140625" style="59" customWidth="1"/>
    <col min="5" max="16384" width="9.140625" style="59"/>
  </cols>
  <sheetData>
    <row r="1" spans="1:10" ht="21" x14ac:dyDescent="0.35">
      <c r="A1" s="63" t="s">
        <v>212</v>
      </c>
      <c r="B1" s="61"/>
      <c r="C1" s="61"/>
      <c r="I1" s="63"/>
    </row>
    <row r="2" spans="1:10" x14ac:dyDescent="0.25">
      <c r="A2" s="61"/>
      <c r="B2" s="65">
        <v>11.2</v>
      </c>
      <c r="C2" s="61" t="s">
        <v>24</v>
      </c>
      <c r="D2" s="297" t="s">
        <v>299</v>
      </c>
    </row>
    <row r="3" spans="1:10" x14ac:dyDescent="0.25">
      <c r="A3" s="61"/>
      <c r="B3" s="65" t="s">
        <v>199</v>
      </c>
      <c r="C3" s="61" t="s">
        <v>26</v>
      </c>
      <c r="D3" s="297" t="s">
        <v>276</v>
      </c>
    </row>
    <row r="4" spans="1:10" x14ac:dyDescent="0.25">
      <c r="A4" s="61"/>
      <c r="B4" s="25" t="s">
        <v>27</v>
      </c>
      <c r="C4" s="61"/>
      <c r="D4" s="26" t="s">
        <v>295</v>
      </c>
      <c r="E4" s="66"/>
      <c r="F4" s="66"/>
      <c r="G4" s="66"/>
      <c r="H4" s="66"/>
      <c r="I4" s="66"/>
      <c r="J4" s="66"/>
    </row>
    <row r="5" spans="1:10" x14ac:dyDescent="0.25">
      <c r="A5" s="61"/>
      <c r="B5" s="28"/>
      <c r="C5" s="61"/>
    </row>
    <row r="6" spans="1:10" x14ac:dyDescent="0.25">
      <c r="A6" s="61"/>
      <c r="B6" s="61"/>
      <c r="C6" s="61"/>
      <c r="F6" s="26" t="s">
        <v>29</v>
      </c>
      <c r="G6" s="26"/>
      <c r="H6" s="26" t="s">
        <v>176</v>
      </c>
      <c r="I6" s="26"/>
      <c r="J6" s="26"/>
    </row>
    <row r="7" spans="1:10" ht="26.25" x14ac:dyDescent="0.25">
      <c r="A7" s="60" t="s">
        <v>31</v>
      </c>
      <c r="B7" s="60" t="s">
        <v>32</v>
      </c>
      <c r="C7" s="60" t="s">
        <v>33</v>
      </c>
    </row>
    <row r="8" spans="1:10" x14ac:dyDescent="0.25">
      <c r="A8" s="61"/>
      <c r="B8" s="62" t="s">
        <v>34</v>
      </c>
      <c r="C8" s="62" t="s">
        <v>3</v>
      </c>
    </row>
    <row r="9" spans="1:10" x14ac:dyDescent="0.25">
      <c r="A9" s="183">
        <v>1</v>
      </c>
      <c r="B9" s="65"/>
      <c r="C9" s="33">
        <v>72</v>
      </c>
      <c r="E9" s="61" t="s">
        <v>35</v>
      </c>
      <c r="F9" s="61"/>
    </row>
    <row r="10" spans="1:10" x14ac:dyDescent="0.25">
      <c r="A10" s="183">
        <v>1</v>
      </c>
      <c r="B10" s="65"/>
      <c r="C10" s="33">
        <v>100</v>
      </c>
      <c r="E10" s="61" t="s">
        <v>36</v>
      </c>
      <c r="F10" s="61"/>
    </row>
    <row r="11" spans="1:10" x14ac:dyDescent="0.25">
      <c r="A11" s="183">
        <v>1</v>
      </c>
      <c r="B11" s="65"/>
      <c r="C11" s="33">
        <v>100</v>
      </c>
      <c r="E11" s="61" t="s">
        <v>37</v>
      </c>
      <c r="F11" s="61"/>
    </row>
    <row r="12" spans="1:10" x14ac:dyDescent="0.25">
      <c r="A12" s="183">
        <v>1</v>
      </c>
      <c r="B12" s="65"/>
      <c r="C12" s="33">
        <v>100</v>
      </c>
      <c r="E12" s="61" t="s">
        <v>38</v>
      </c>
      <c r="F12" s="61"/>
    </row>
    <row r="13" spans="1:10" x14ac:dyDescent="0.25">
      <c r="A13" s="183">
        <v>1</v>
      </c>
      <c r="B13" s="65"/>
      <c r="C13" s="33">
        <v>100</v>
      </c>
      <c r="E13" s="61" t="s">
        <v>39</v>
      </c>
    </row>
    <row r="14" spans="1:10" x14ac:dyDescent="0.25">
      <c r="A14" s="183">
        <v>1</v>
      </c>
      <c r="B14" s="65"/>
      <c r="C14" s="33">
        <v>100</v>
      </c>
      <c r="E14" s="61" t="s">
        <v>40</v>
      </c>
    </row>
    <row r="15" spans="1:10" x14ac:dyDescent="0.25">
      <c r="A15" s="183">
        <v>1</v>
      </c>
      <c r="B15" s="65"/>
      <c r="C15" s="33">
        <v>100</v>
      </c>
      <c r="E15" s="61" t="s">
        <v>41</v>
      </c>
    </row>
    <row r="16" spans="1:10" x14ac:dyDescent="0.25">
      <c r="A16" s="183">
        <v>1</v>
      </c>
      <c r="B16" s="65"/>
      <c r="C16" s="33">
        <v>100</v>
      </c>
      <c r="E16" s="61" t="s">
        <v>42</v>
      </c>
    </row>
    <row r="17" spans="1:6" x14ac:dyDescent="0.25">
      <c r="A17" s="183">
        <v>1</v>
      </c>
      <c r="B17" s="65"/>
      <c r="C17" s="33">
        <v>100</v>
      </c>
      <c r="E17" s="61" t="s">
        <v>43</v>
      </c>
      <c r="F17" s="61"/>
    </row>
    <row r="18" spans="1:6" x14ac:dyDescent="0.25">
      <c r="A18" s="183">
        <v>1</v>
      </c>
      <c r="B18" s="65"/>
      <c r="C18" s="33">
        <v>100</v>
      </c>
      <c r="E18" s="61" t="s">
        <v>44</v>
      </c>
      <c r="F18" s="61"/>
    </row>
    <row r="19" spans="1:6" x14ac:dyDescent="0.25">
      <c r="A19" s="183">
        <v>1</v>
      </c>
      <c r="B19" s="65"/>
      <c r="C19" s="33">
        <v>100</v>
      </c>
      <c r="E19" s="61" t="s">
        <v>45</v>
      </c>
      <c r="F19" s="61"/>
    </row>
    <row r="20" spans="1:6" x14ac:dyDescent="0.25">
      <c r="A20" s="183">
        <v>1</v>
      </c>
      <c r="B20" s="65"/>
      <c r="C20" s="33">
        <v>100</v>
      </c>
      <c r="E20" s="61" t="s">
        <v>46</v>
      </c>
      <c r="F20" s="61"/>
    </row>
    <row r="21" spans="1:6" x14ac:dyDescent="0.25">
      <c r="A21" s="183">
        <v>1</v>
      </c>
      <c r="B21" s="65"/>
      <c r="C21" s="33">
        <v>100</v>
      </c>
      <c r="E21" s="61" t="s">
        <v>135</v>
      </c>
    </row>
    <row r="22" spans="1:6" x14ac:dyDescent="0.25">
      <c r="A22" s="183">
        <v>1</v>
      </c>
      <c r="B22" s="65"/>
      <c r="C22" s="33">
        <v>100</v>
      </c>
    </row>
    <row r="23" spans="1:6" x14ac:dyDescent="0.25">
      <c r="A23" s="183">
        <v>1</v>
      </c>
      <c r="B23" s="65"/>
      <c r="C23" s="33">
        <v>100</v>
      </c>
    </row>
    <row r="24" spans="1:6" x14ac:dyDescent="0.25">
      <c r="A24" s="183">
        <v>1</v>
      </c>
      <c r="B24" s="65"/>
      <c r="C24" s="33">
        <v>67.5</v>
      </c>
    </row>
    <row r="25" spans="1:6" ht="15.75" x14ac:dyDescent="0.25">
      <c r="A25" s="183">
        <v>1</v>
      </c>
      <c r="B25" s="33"/>
      <c r="C25" s="33">
        <v>100</v>
      </c>
      <c r="E25" s="35"/>
    </row>
    <row r="26" spans="1:6" ht="15.75" x14ac:dyDescent="0.25">
      <c r="A26" s="33"/>
      <c r="B26" s="33"/>
      <c r="C26" s="34"/>
      <c r="E26" s="35"/>
    </row>
    <row r="27" spans="1:6" ht="15.75" x14ac:dyDescent="0.25">
      <c r="A27" s="33"/>
      <c r="B27" s="33"/>
      <c r="C27" s="34"/>
      <c r="E27" s="35"/>
    </row>
    <row r="28" spans="1:6" ht="15.75" x14ac:dyDescent="0.25">
      <c r="A28" s="33"/>
      <c r="B28" s="33"/>
      <c r="C28" s="34"/>
      <c r="E28" s="35"/>
    </row>
    <row r="29" spans="1:6" ht="15.75" x14ac:dyDescent="0.25">
      <c r="A29" s="33"/>
      <c r="B29" s="33"/>
      <c r="C29" s="34"/>
      <c r="E29" s="35"/>
    </row>
    <row r="30" spans="1:6" x14ac:dyDescent="0.25">
      <c r="A30" s="33"/>
      <c r="B30" s="33"/>
      <c r="C30" s="34"/>
    </row>
    <row r="31" spans="1:6" x14ac:dyDescent="0.25">
      <c r="A31" s="65"/>
      <c r="B31" s="65"/>
      <c r="C31" s="65"/>
    </row>
    <row r="32" spans="1:6" x14ac:dyDescent="0.25">
      <c r="A32" s="61"/>
      <c r="B32" s="64"/>
      <c r="C32" s="64">
        <f>SUM(C9:C31)</f>
        <v>1639.5</v>
      </c>
      <c r="D32" s="61" t="s">
        <v>48</v>
      </c>
    </row>
    <row r="33" spans="1:5" x14ac:dyDescent="0.25">
      <c r="A33" s="64">
        <f>SUM(A9:A32)</f>
        <v>17</v>
      </c>
      <c r="B33" s="61" t="s">
        <v>49</v>
      </c>
      <c r="C33" s="61"/>
    </row>
    <row r="34" spans="1:5" x14ac:dyDescent="0.25">
      <c r="A34" s="61"/>
      <c r="B34" s="64">
        <f>C32/A33</f>
        <v>96.441176470588232</v>
      </c>
      <c r="C34" s="61" t="s">
        <v>50</v>
      </c>
    </row>
    <row r="35" spans="1:5" x14ac:dyDescent="0.25">
      <c r="A35" s="61"/>
      <c r="B35" s="61"/>
      <c r="C35" s="61"/>
      <c r="D35" s="65">
        <v>100</v>
      </c>
      <c r="E35" s="61" t="s">
        <v>51</v>
      </c>
    </row>
    <row r="36" spans="1:5" x14ac:dyDescent="0.25">
      <c r="A36" s="61"/>
      <c r="B36" s="61"/>
      <c r="C36" s="61"/>
      <c r="D36" s="67">
        <f>B34/D35</f>
        <v>0.9644117647058823</v>
      </c>
      <c r="E36" s="61" t="s">
        <v>52</v>
      </c>
    </row>
    <row r="37" spans="1:5" x14ac:dyDescent="0.25">
      <c r="A37" s="61"/>
      <c r="B37" s="61"/>
      <c r="C37" s="61"/>
    </row>
    <row r="39" spans="1:5" ht="15.75" x14ac:dyDescent="0.25">
      <c r="A39" s="139" t="s">
        <v>197</v>
      </c>
    </row>
  </sheetData>
  <pageMargins left="0.7" right="0.7" top="0.75" bottom="0.75" header="0.3" footer="0.3"/>
  <pageSetup scale="69" orientation="portrait" r:id="rId1"/>
  <drawing r:id="rId2"/>
  <legacyDrawing r:id="rId3"/>
  <oleObjects>
    <mc:AlternateContent xmlns:mc="http://schemas.openxmlformats.org/markup-compatibility/2006">
      <mc:Choice Requires="x14">
        <oleObject progId="Word.Document.12" shapeId="753665" r:id="rId4">
          <objectPr defaultSize="0" r:id="rId5">
            <anchor moveWithCells="1">
              <from>
                <xdr:col>1</xdr:col>
                <xdr:colOff>0</xdr:colOff>
                <xdr:row>41</xdr:row>
                <xdr:rowOff>0</xdr:rowOff>
              </from>
              <to>
                <xdr:col>10</xdr:col>
                <xdr:colOff>228600</xdr:colOff>
                <xdr:row>61</xdr:row>
                <xdr:rowOff>76200</xdr:rowOff>
              </to>
            </anchor>
          </objectPr>
        </oleObject>
      </mc:Choice>
      <mc:Fallback>
        <oleObject progId="Word.Document.12" shapeId="753665" r:id="rId4"/>
      </mc:Fallback>
    </mc:AlternateContent>
  </oleObjects>
</worksheet>
</file>

<file path=xl/worksheets/sheet1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39"/>
  <sheetViews>
    <sheetView topLeftCell="A37" zoomScale="70" zoomScaleNormal="70" workbookViewId="0">
      <selection activeCell="R45" sqref="R45"/>
    </sheetView>
  </sheetViews>
  <sheetFormatPr defaultColWidth="9.140625" defaultRowHeight="15" x14ac:dyDescent="0.25"/>
  <cols>
    <col min="1" max="2" width="9.140625" style="59"/>
    <col min="3" max="3" width="10.5703125" style="59" customWidth="1"/>
    <col min="4" max="4" width="11.140625" style="59" customWidth="1"/>
    <col min="5" max="16384" width="9.140625" style="59"/>
  </cols>
  <sheetData>
    <row r="1" spans="1:10" ht="21" x14ac:dyDescent="0.35">
      <c r="A1" s="63" t="s">
        <v>212</v>
      </c>
      <c r="B1" s="61"/>
      <c r="C1" s="61"/>
      <c r="I1" s="63"/>
    </row>
    <row r="2" spans="1:10" x14ac:dyDescent="0.25">
      <c r="A2" s="61"/>
      <c r="B2" s="65">
        <v>11.2</v>
      </c>
      <c r="C2" s="61" t="s">
        <v>24</v>
      </c>
      <c r="D2" s="292" t="s">
        <v>299</v>
      </c>
    </row>
    <row r="3" spans="1:10" x14ac:dyDescent="0.25">
      <c r="A3" s="61"/>
      <c r="B3" s="65" t="s">
        <v>199</v>
      </c>
      <c r="C3" s="61" t="s">
        <v>26</v>
      </c>
      <c r="D3" s="292" t="s">
        <v>276</v>
      </c>
    </row>
    <row r="4" spans="1:10" x14ac:dyDescent="0.25">
      <c r="A4" s="61"/>
      <c r="B4" s="25" t="s">
        <v>27</v>
      </c>
      <c r="C4" s="61"/>
      <c r="D4" s="26" t="s">
        <v>295</v>
      </c>
      <c r="E4" s="66"/>
      <c r="F4" s="66"/>
      <c r="G4" s="66"/>
      <c r="H4" s="66"/>
      <c r="I4" s="66"/>
      <c r="J4" s="66"/>
    </row>
    <row r="5" spans="1:10" x14ac:dyDescent="0.25">
      <c r="A5" s="61"/>
      <c r="B5" s="28"/>
      <c r="C5" s="61"/>
    </row>
    <row r="6" spans="1:10" x14ac:dyDescent="0.25">
      <c r="A6" s="61"/>
      <c r="B6" s="61"/>
      <c r="C6" s="61"/>
      <c r="F6" s="26" t="s">
        <v>29</v>
      </c>
      <c r="G6" s="26"/>
      <c r="H6" s="26" t="s">
        <v>176</v>
      </c>
      <c r="I6" s="26"/>
      <c r="J6" s="26"/>
    </row>
    <row r="7" spans="1:10" ht="26.25" x14ac:dyDescent="0.25">
      <c r="A7" s="60" t="s">
        <v>31</v>
      </c>
      <c r="B7" s="60" t="s">
        <v>32</v>
      </c>
      <c r="C7" s="60" t="s">
        <v>33</v>
      </c>
    </row>
    <row r="8" spans="1:10" x14ac:dyDescent="0.25">
      <c r="A8" s="61"/>
      <c r="B8" s="62" t="s">
        <v>34</v>
      </c>
      <c r="C8" s="62" t="s">
        <v>3</v>
      </c>
    </row>
    <row r="9" spans="1:10" x14ac:dyDescent="0.25">
      <c r="A9" s="183">
        <v>1</v>
      </c>
      <c r="B9" s="65"/>
      <c r="C9" s="33">
        <v>72</v>
      </c>
      <c r="E9" s="61" t="s">
        <v>35</v>
      </c>
      <c r="F9" s="61"/>
    </row>
    <row r="10" spans="1:10" x14ac:dyDescent="0.25">
      <c r="A10" s="183">
        <v>1</v>
      </c>
      <c r="B10" s="65"/>
      <c r="C10" s="33">
        <v>100</v>
      </c>
      <c r="E10" s="61" t="s">
        <v>36</v>
      </c>
      <c r="F10" s="61"/>
    </row>
    <row r="11" spans="1:10" x14ac:dyDescent="0.25">
      <c r="A11" s="183">
        <v>1</v>
      </c>
      <c r="B11" s="65"/>
      <c r="C11" s="33">
        <v>100</v>
      </c>
      <c r="E11" s="61" t="s">
        <v>37</v>
      </c>
      <c r="F11" s="61"/>
    </row>
    <row r="12" spans="1:10" x14ac:dyDescent="0.25">
      <c r="A12" s="183">
        <v>1</v>
      </c>
      <c r="B12" s="65"/>
      <c r="C12" s="33">
        <v>100</v>
      </c>
      <c r="E12" s="61" t="s">
        <v>38</v>
      </c>
      <c r="F12" s="61"/>
    </row>
    <row r="13" spans="1:10" x14ac:dyDescent="0.25">
      <c r="A13" s="183">
        <v>1</v>
      </c>
      <c r="B13" s="65"/>
      <c r="C13" s="33">
        <v>100</v>
      </c>
      <c r="E13" s="61" t="s">
        <v>39</v>
      </c>
    </row>
    <row r="14" spans="1:10" x14ac:dyDescent="0.25">
      <c r="A14" s="183">
        <v>1</v>
      </c>
      <c r="B14" s="65"/>
      <c r="C14" s="33">
        <v>100</v>
      </c>
      <c r="E14" s="61" t="s">
        <v>40</v>
      </c>
    </row>
    <row r="15" spans="1:10" x14ac:dyDescent="0.25">
      <c r="A15" s="183">
        <v>1</v>
      </c>
      <c r="B15" s="65"/>
      <c r="C15" s="33">
        <v>100</v>
      </c>
      <c r="E15" s="61" t="s">
        <v>41</v>
      </c>
    </row>
    <row r="16" spans="1:10" x14ac:dyDescent="0.25">
      <c r="A16" s="183">
        <v>1</v>
      </c>
      <c r="B16" s="65"/>
      <c r="C16" s="33">
        <v>100</v>
      </c>
      <c r="E16" s="61" t="s">
        <v>42</v>
      </c>
    </row>
    <row r="17" spans="1:6" x14ac:dyDescent="0.25">
      <c r="A17" s="183">
        <v>1</v>
      </c>
      <c r="B17" s="65"/>
      <c r="C17" s="33">
        <v>100</v>
      </c>
      <c r="E17" s="61" t="s">
        <v>43</v>
      </c>
      <c r="F17" s="61"/>
    </row>
    <row r="18" spans="1:6" x14ac:dyDescent="0.25">
      <c r="A18" s="183">
        <v>1</v>
      </c>
      <c r="B18" s="65"/>
      <c r="C18" s="33">
        <v>100</v>
      </c>
      <c r="E18" s="61" t="s">
        <v>44</v>
      </c>
      <c r="F18" s="61"/>
    </row>
    <row r="19" spans="1:6" x14ac:dyDescent="0.25">
      <c r="A19" s="183">
        <v>1</v>
      </c>
      <c r="B19" s="65"/>
      <c r="C19" s="33">
        <v>100</v>
      </c>
      <c r="E19" s="61" t="s">
        <v>45</v>
      </c>
      <c r="F19" s="61"/>
    </row>
    <row r="20" spans="1:6" x14ac:dyDescent="0.25">
      <c r="A20" s="183">
        <v>1</v>
      </c>
      <c r="B20" s="65"/>
      <c r="C20" s="33">
        <v>100</v>
      </c>
      <c r="E20" s="61" t="s">
        <v>46</v>
      </c>
      <c r="F20" s="61"/>
    </row>
    <row r="21" spans="1:6" x14ac:dyDescent="0.25">
      <c r="A21" s="183">
        <v>1</v>
      </c>
      <c r="B21" s="65"/>
      <c r="C21" s="33">
        <v>100</v>
      </c>
      <c r="E21" s="61" t="s">
        <v>135</v>
      </c>
    </row>
    <row r="22" spans="1:6" x14ac:dyDescent="0.25">
      <c r="A22" s="183">
        <v>1</v>
      </c>
      <c r="B22" s="65"/>
      <c r="C22" s="33">
        <v>100</v>
      </c>
    </row>
    <row r="23" spans="1:6" x14ac:dyDescent="0.25">
      <c r="A23" s="183">
        <v>1</v>
      </c>
      <c r="B23" s="65"/>
      <c r="C23" s="33">
        <v>100</v>
      </c>
    </row>
    <row r="24" spans="1:6" x14ac:dyDescent="0.25">
      <c r="A24" s="183">
        <v>1</v>
      </c>
      <c r="B24" s="65"/>
      <c r="C24" s="33">
        <v>67.5</v>
      </c>
    </row>
    <row r="25" spans="1:6" ht="15.75" x14ac:dyDescent="0.25">
      <c r="A25" s="183">
        <v>1</v>
      </c>
      <c r="B25" s="33"/>
      <c r="C25" s="33">
        <v>100</v>
      </c>
      <c r="E25" s="35"/>
    </row>
    <row r="26" spans="1:6" ht="15.75" x14ac:dyDescent="0.25">
      <c r="A26" s="33"/>
      <c r="B26" s="33"/>
      <c r="C26" s="34"/>
      <c r="E26" s="35"/>
    </row>
    <row r="27" spans="1:6" ht="15.75" x14ac:dyDescent="0.25">
      <c r="A27" s="33"/>
      <c r="B27" s="33"/>
      <c r="C27" s="34"/>
      <c r="E27" s="35"/>
    </row>
    <row r="28" spans="1:6" ht="15.75" x14ac:dyDescent="0.25">
      <c r="A28" s="33"/>
      <c r="B28" s="33"/>
      <c r="C28" s="34"/>
      <c r="E28" s="35"/>
    </row>
    <row r="29" spans="1:6" ht="15.75" x14ac:dyDescent="0.25">
      <c r="A29" s="33"/>
      <c r="B29" s="33"/>
      <c r="C29" s="34"/>
      <c r="E29" s="35"/>
    </row>
    <row r="30" spans="1:6" x14ac:dyDescent="0.25">
      <c r="A30" s="33"/>
      <c r="B30" s="33"/>
      <c r="C30" s="34"/>
    </row>
    <row r="31" spans="1:6" x14ac:dyDescent="0.25">
      <c r="A31" s="65"/>
      <c r="B31" s="65"/>
      <c r="C31" s="65"/>
    </row>
    <row r="32" spans="1:6" x14ac:dyDescent="0.25">
      <c r="A32" s="61"/>
      <c r="B32" s="64"/>
      <c r="C32" s="64">
        <f>SUM(C9:C31)</f>
        <v>1639.5</v>
      </c>
      <c r="D32" s="61" t="s">
        <v>48</v>
      </c>
    </row>
    <row r="33" spans="1:5" x14ac:dyDescent="0.25">
      <c r="A33" s="64">
        <f>SUM(A9:A32)</f>
        <v>17</v>
      </c>
      <c r="B33" s="61" t="s">
        <v>49</v>
      </c>
      <c r="C33" s="61"/>
    </row>
    <row r="34" spans="1:5" x14ac:dyDescent="0.25">
      <c r="A34" s="61"/>
      <c r="B34" s="64">
        <f>C32/A33</f>
        <v>96.441176470588232</v>
      </c>
      <c r="C34" s="61" t="s">
        <v>50</v>
      </c>
    </row>
    <row r="35" spans="1:5" x14ac:dyDescent="0.25">
      <c r="A35" s="61"/>
      <c r="B35" s="61"/>
      <c r="C35" s="61"/>
      <c r="D35" s="65">
        <v>100</v>
      </c>
      <c r="E35" s="61" t="s">
        <v>51</v>
      </c>
    </row>
    <row r="36" spans="1:5" x14ac:dyDescent="0.25">
      <c r="A36" s="61"/>
      <c r="B36" s="61"/>
      <c r="C36" s="61"/>
      <c r="D36" s="67">
        <f>B34/D35</f>
        <v>0.9644117647058823</v>
      </c>
      <c r="E36" s="61" t="s">
        <v>52</v>
      </c>
    </row>
    <row r="37" spans="1:5" x14ac:dyDescent="0.25">
      <c r="A37" s="61"/>
      <c r="B37" s="61"/>
      <c r="C37" s="61"/>
    </row>
    <row r="39" spans="1:5" ht="15.75" x14ac:dyDescent="0.25">
      <c r="A39" s="139" t="s">
        <v>197</v>
      </c>
    </row>
  </sheetData>
  <pageMargins left="0.7" right="0.7" top="0.75" bottom="0.75" header="0.3" footer="0.3"/>
  <pageSetup scale="69" orientation="portrait" r:id="rId1"/>
  <drawing r:id="rId2"/>
  <legacyDrawing r:id="rId3"/>
  <oleObjects>
    <mc:AlternateContent xmlns:mc="http://schemas.openxmlformats.org/markup-compatibility/2006">
      <mc:Choice Requires="x14">
        <oleObject progId="Word.Document.12" shapeId="703489" r:id="rId4">
          <objectPr defaultSize="0" r:id="rId5">
            <anchor moveWithCells="1">
              <from>
                <xdr:col>1</xdr:col>
                <xdr:colOff>0</xdr:colOff>
                <xdr:row>41</xdr:row>
                <xdr:rowOff>0</xdr:rowOff>
              </from>
              <to>
                <xdr:col>10</xdr:col>
                <xdr:colOff>228600</xdr:colOff>
                <xdr:row>61</xdr:row>
                <xdr:rowOff>66675</xdr:rowOff>
              </to>
            </anchor>
          </objectPr>
        </oleObject>
      </mc:Choice>
      <mc:Fallback>
        <oleObject progId="Word.Document.12" shapeId="703489" r:id="rId4"/>
      </mc:Fallback>
    </mc:AlternateContent>
  </oleObjects>
</worksheet>
</file>

<file path=xl/worksheets/sheet1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39"/>
  <sheetViews>
    <sheetView workbookViewId="0">
      <selection activeCell="K19" sqref="K19"/>
    </sheetView>
  </sheetViews>
  <sheetFormatPr defaultColWidth="9.140625" defaultRowHeight="15" x14ac:dyDescent="0.25"/>
  <cols>
    <col min="1" max="2" width="9.140625" style="59"/>
    <col min="3" max="3" width="10.5703125" style="59" customWidth="1"/>
    <col min="4" max="4" width="11.140625" style="59" customWidth="1"/>
    <col min="5" max="16384" width="9.140625" style="59"/>
  </cols>
  <sheetData>
    <row r="1" spans="1:10" ht="21" x14ac:dyDescent="0.35">
      <c r="A1" s="63" t="s">
        <v>212</v>
      </c>
      <c r="B1" s="61"/>
      <c r="C1" s="61"/>
      <c r="I1" s="63"/>
    </row>
    <row r="2" spans="1:10" x14ac:dyDescent="0.25">
      <c r="A2" s="61"/>
      <c r="B2" s="65">
        <v>11.2</v>
      </c>
      <c r="C2" s="61" t="s">
        <v>24</v>
      </c>
      <c r="D2" s="242" t="s">
        <v>179</v>
      </c>
    </row>
    <row r="3" spans="1:10" x14ac:dyDescent="0.25">
      <c r="A3" s="61"/>
      <c r="B3" s="65" t="s">
        <v>199</v>
      </c>
      <c r="C3" s="61" t="s">
        <v>26</v>
      </c>
      <c r="D3" s="242" t="s">
        <v>245</v>
      </c>
    </row>
    <row r="4" spans="1:10" x14ac:dyDescent="0.25">
      <c r="A4" s="61"/>
      <c r="B4" s="25" t="s">
        <v>27</v>
      </c>
      <c r="C4" s="61"/>
      <c r="D4" s="26" t="s">
        <v>295</v>
      </c>
      <c r="E4" s="66"/>
      <c r="F4" s="66"/>
      <c r="G4" s="66"/>
      <c r="H4" s="66"/>
      <c r="I4" s="66"/>
      <c r="J4" s="66"/>
    </row>
    <row r="5" spans="1:10" x14ac:dyDescent="0.25">
      <c r="A5" s="61"/>
      <c r="B5" s="28"/>
      <c r="C5" s="61"/>
    </row>
    <row r="6" spans="1:10" x14ac:dyDescent="0.25">
      <c r="A6" s="61"/>
      <c r="B6" s="61"/>
      <c r="C6" s="61"/>
      <c r="F6" s="26" t="s">
        <v>29</v>
      </c>
      <c r="G6" s="26"/>
      <c r="H6" s="26" t="s">
        <v>176</v>
      </c>
      <c r="I6" s="26"/>
      <c r="J6" s="26"/>
    </row>
    <row r="7" spans="1:10" ht="26.25" x14ac:dyDescent="0.25">
      <c r="A7" s="60" t="s">
        <v>31</v>
      </c>
      <c r="B7" s="60" t="s">
        <v>32</v>
      </c>
      <c r="C7" s="60" t="s">
        <v>33</v>
      </c>
    </row>
    <row r="8" spans="1:10" x14ac:dyDescent="0.25">
      <c r="A8" s="61"/>
      <c r="B8" s="62" t="s">
        <v>34</v>
      </c>
      <c r="C8" s="62" t="s">
        <v>3</v>
      </c>
    </row>
    <row r="9" spans="1:10" x14ac:dyDescent="0.25">
      <c r="A9" s="183">
        <v>1</v>
      </c>
      <c r="B9" s="65"/>
      <c r="C9" s="33">
        <v>188</v>
      </c>
      <c r="E9" s="61" t="s">
        <v>35</v>
      </c>
      <c r="F9" s="61"/>
    </row>
    <row r="10" spans="1:10" x14ac:dyDescent="0.25">
      <c r="A10" s="183">
        <v>1</v>
      </c>
      <c r="B10" s="65"/>
      <c r="C10" s="33">
        <v>164</v>
      </c>
      <c r="E10" s="61" t="s">
        <v>36</v>
      </c>
      <c r="F10" s="61"/>
    </row>
    <row r="11" spans="1:10" x14ac:dyDescent="0.25">
      <c r="A11" s="183">
        <v>1</v>
      </c>
      <c r="B11" s="65"/>
      <c r="C11" s="33">
        <v>184</v>
      </c>
      <c r="E11" s="61" t="s">
        <v>37</v>
      </c>
      <c r="F11" s="61"/>
    </row>
    <row r="12" spans="1:10" x14ac:dyDescent="0.25">
      <c r="A12" s="183">
        <v>1</v>
      </c>
      <c r="B12" s="65"/>
      <c r="C12" s="33">
        <v>164</v>
      </c>
      <c r="E12" s="61" t="s">
        <v>38</v>
      </c>
      <c r="F12" s="61"/>
    </row>
    <row r="13" spans="1:10" x14ac:dyDescent="0.25">
      <c r="A13" s="183">
        <v>1</v>
      </c>
      <c r="B13" s="65"/>
      <c r="C13" s="33">
        <v>180</v>
      </c>
      <c r="E13" s="61" t="s">
        <v>39</v>
      </c>
    </row>
    <row r="14" spans="1:10" x14ac:dyDescent="0.25">
      <c r="A14" s="183">
        <v>1</v>
      </c>
      <c r="B14" s="65"/>
      <c r="C14" s="33">
        <v>148</v>
      </c>
      <c r="E14" s="61" t="s">
        <v>40</v>
      </c>
    </row>
    <row r="15" spans="1:10" x14ac:dyDescent="0.25">
      <c r="A15" s="183">
        <v>1</v>
      </c>
      <c r="B15" s="65"/>
      <c r="C15" s="33">
        <v>180</v>
      </c>
      <c r="E15" s="61" t="s">
        <v>41</v>
      </c>
    </row>
    <row r="16" spans="1:10" x14ac:dyDescent="0.25">
      <c r="A16" s="183">
        <v>1</v>
      </c>
      <c r="B16" s="65"/>
      <c r="C16" s="33">
        <v>188</v>
      </c>
      <c r="E16" s="61" t="s">
        <v>42</v>
      </c>
    </row>
    <row r="17" spans="1:6" x14ac:dyDescent="0.25">
      <c r="A17" s="183">
        <v>1</v>
      </c>
      <c r="B17" s="65"/>
      <c r="C17" s="33">
        <v>152</v>
      </c>
      <c r="E17" s="61" t="s">
        <v>43</v>
      </c>
      <c r="F17" s="61"/>
    </row>
    <row r="18" spans="1:6" x14ac:dyDescent="0.25">
      <c r="A18" s="183">
        <v>1</v>
      </c>
      <c r="B18" s="65"/>
      <c r="C18" s="33">
        <v>184</v>
      </c>
      <c r="E18" s="61" t="s">
        <v>44</v>
      </c>
      <c r="F18" s="61"/>
    </row>
    <row r="19" spans="1:6" x14ac:dyDescent="0.25">
      <c r="A19" s="183">
        <v>1</v>
      </c>
      <c r="B19" s="65"/>
      <c r="C19" s="33">
        <v>188</v>
      </c>
      <c r="E19" s="61" t="s">
        <v>45</v>
      </c>
      <c r="F19" s="61"/>
    </row>
    <row r="20" spans="1:6" x14ac:dyDescent="0.25">
      <c r="A20" s="183">
        <v>1</v>
      </c>
      <c r="B20" s="65"/>
      <c r="C20" s="33">
        <v>176</v>
      </c>
      <c r="E20" s="61" t="s">
        <v>46</v>
      </c>
      <c r="F20" s="61"/>
    </row>
    <row r="21" spans="1:6" x14ac:dyDescent="0.25">
      <c r="A21" s="183">
        <v>1</v>
      </c>
      <c r="B21" s="65"/>
      <c r="C21" s="33">
        <v>148</v>
      </c>
      <c r="E21" s="61" t="s">
        <v>135</v>
      </c>
    </row>
    <row r="22" spans="1:6" x14ac:dyDescent="0.25">
      <c r="A22" s="183">
        <v>1</v>
      </c>
      <c r="B22" s="65"/>
      <c r="C22" s="33">
        <v>184</v>
      </c>
    </row>
    <row r="23" spans="1:6" x14ac:dyDescent="0.25">
      <c r="A23" s="183">
        <v>1</v>
      </c>
      <c r="B23" s="65"/>
      <c r="C23" s="33">
        <v>184</v>
      </c>
    </row>
    <row r="24" spans="1:6" x14ac:dyDescent="0.25">
      <c r="A24" s="183">
        <v>1</v>
      </c>
      <c r="B24" s="65"/>
      <c r="C24" s="33">
        <v>180</v>
      </c>
    </row>
    <row r="25" spans="1:6" ht="15.75" x14ac:dyDescent="0.25">
      <c r="A25" s="183">
        <v>1</v>
      </c>
      <c r="B25" s="33"/>
      <c r="C25" s="33">
        <v>152</v>
      </c>
      <c r="E25" s="35"/>
    </row>
    <row r="26" spans="1:6" ht="15.75" x14ac:dyDescent="0.25">
      <c r="A26" s="183">
        <v>1</v>
      </c>
      <c r="B26" s="33"/>
      <c r="C26" s="33">
        <v>172</v>
      </c>
      <c r="E26" s="35"/>
    </row>
    <row r="27" spans="1:6" ht="15.75" x14ac:dyDescent="0.25">
      <c r="A27" s="183">
        <v>1</v>
      </c>
      <c r="B27" s="33"/>
      <c r="C27" s="33">
        <v>192</v>
      </c>
      <c r="E27" s="35"/>
    </row>
    <row r="28" spans="1:6" ht="15.75" x14ac:dyDescent="0.25">
      <c r="A28" s="183">
        <v>1</v>
      </c>
      <c r="B28" s="33"/>
      <c r="C28" s="33">
        <v>176</v>
      </c>
      <c r="E28" s="35"/>
    </row>
    <row r="29" spans="1:6" ht="15.75" x14ac:dyDescent="0.25">
      <c r="A29" s="33"/>
      <c r="B29" s="33"/>
      <c r="C29" s="33"/>
      <c r="E29" s="35"/>
    </row>
    <row r="30" spans="1:6" x14ac:dyDescent="0.25">
      <c r="A30" s="33"/>
      <c r="B30" s="33"/>
      <c r="C30" s="33"/>
    </row>
    <row r="31" spans="1:6" x14ac:dyDescent="0.25">
      <c r="A31" s="65"/>
      <c r="B31" s="65"/>
      <c r="C31" s="65"/>
    </row>
    <row r="32" spans="1:6" x14ac:dyDescent="0.25">
      <c r="A32" s="61"/>
      <c r="B32" s="64"/>
      <c r="C32" s="64">
        <f>SUM(C9:C31)</f>
        <v>3484</v>
      </c>
      <c r="D32" s="61" t="s">
        <v>48</v>
      </c>
    </row>
    <row r="33" spans="1:5" x14ac:dyDescent="0.25">
      <c r="A33" s="64">
        <f>SUM(A9:A32)</f>
        <v>20</v>
      </c>
      <c r="B33" s="61" t="s">
        <v>49</v>
      </c>
      <c r="C33" s="61"/>
    </row>
    <row r="34" spans="1:5" x14ac:dyDescent="0.25">
      <c r="A34" s="61"/>
      <c r="B34" s="64">
        <f>C32/A33</f>
        <v>174.2</v>
      </c>
      <c r="C34" s="61" t="s">
        <v>50</v>
      </c>
    </row>
    <row r="35" spans="1:5" x14ac:dyDescent="0.25">
      <c r="A35" s="61"/>
      <c r="B35" s="61"/>
      <c r="C35" s="61"/>
      <c r="D35" s="65">
        <v>200</v>
      </c>
      <c r="E35" s="61" t="s">
        <v>51</v>
      </c>
    </row>
    <row r="36" spans="1:5" x14ac:dyDescent="0.25">
      <c r="A36" s="61"/>
      <c r="B36" s="61"/>
      <c r="C36" s="61"/>
      <c r="D36" s="67">
        <f>B34/D35</f>
        <v>0.871</v>
      </c>
      <c r="E36" s="61" t="s">
        <v>52</v>
      </c>
    </row>
    <row r="37" spans="1:5" x14ac:dyDescent="0.25">
      <c r="A37" s="61"/>
      <c r="B37" s="61"/>
      <c r="C37" s="61"/>
    </row>
    <row r="39" spans="1:5" ht="15.75" x14ac:dyDescent="0.25">
      <c r="A39" s="139" t="s">
        <v>197</v>
      </c>
    </row>
  </sheetData>
  <pageMargins left="0.7" right="0.7" top="0.75" bottom="0.75" header="0.3" footer="0.3"/>
  <pageSetup scale="69" orientation="portrait" r:id="rId1"/>
  <drawing r:id="rId2"/>
  <legacyDrawing r:id="rId3"/>
  <oleObjects>
    <mc:AlternateContent xmlns:mc="http://schemas.openxmlformats.org/markup-compatibility/2006">
      <mc:Choice Requires="x14">
        <oleObject progId="Word.Document.12" shapeId="704515" r:id="rId4">
          <objectPr defaultSize="0" r:id="rId5">
            <anchor moveWithCells="1">
              <from>
                <xdr:col>1</xdr:col>
                <xdr:colOff>0</xdr:colOff>
                <xdr:row>40</xdr:row>
                <xdr:rowOff>0</xdr:rowOff>
              </from>
              <to>
                <xdr:col>11</xdr:col>
                <xdr:colOff>200025</xdr:colOff>
                <xdr:row>43</xdr:row>
                <xdr:rowOff>133350</xdr:rowOff>
              </to>
            </anchor>
          </objectPr>
        </oleObject>
      </mc:Choice>
      <mc:Fallback>
        <oleObject progId="Word.Document.12" shapeId="704515" r:id="rId4"/>
      </mc:Fallback>
    </mc:AlternateContent>
  </oleObjects>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9"/>
  <sheetViews>
    <sheetView topLeftCell="A43" workbookViewId="0">
      <selection activeCell="T51" sqref="T51"/>
    </sheetView>
  </sheetViews>
  <sheetFormatPr defaultColWidth="9.140625" defaultRowHeight="15" x14ac:dyDescent="0.25"/>
  <cols>
    <col min="1" max="2" width="9.140625" style="59"/>
    <col min="3" max="3" width="10.5703125" style="59" customWidth="1"/>
    <col min="4" max="4" width="11.140625" style="59" customWidth="1"/>
    <col min="5" max="16384" width="9.140625" style="59"/>
  </cols>
  <sheetData>
    <row r="1" spans="1:10" ht="21" x14ac:dyDescent="0.35">
      <c r="A1" s="63" t="s">
        <v>212</v>
      </c>
      <c r="B1" s="61"/>
      <c r="C1" s="61"/>
      <c r="I1" s="63"/>
    </row>
    <row r="2" spans="1:10" x14ac:dyDescent="0.25">
      <c r="A2" s="61"/>
      <c r="B2" s="65">
        <v>11.2</v>
      </c>
      <c r="C2" s="61" t="s">
        <v>24</v>
      </c>
      <c r="D2" s="208" t="s">
        <v>198</v>
      </c>
    </row>
    <row r="3" spans="1:10" x14ac:dyDescent="0.25">
      <c r="A3" s="61"/>
      <c r="B3" s="65" t="s">
        <v>199</v>
      </c>
      <c r="C3" s="61" t="s">
        <v>26</v>
      </c>
      <c r="D3" s="208" t="s">
        <v>222</v>
      </c>
    </row>
    <row r="4" spans="1:10" x14ac:dyDescent="0.25">
      <c r="A4" s="61"/>
      <c r="B4" s="25" t="s">
        <v>27</v>
      </c>
      <c r="C4" s="61"/>
      <c r="D4" s="26" t="s">
        <v>200</v>
      </c>
      <c r="E4" s="66"/>
      <c r="F4" s="66"/>
      <c r="G4" s="66"/>
      <c r="H4" s="66"/>
      <c r="I4" s="66"/>
      <c r="J4" s="66"/>
    </row>
    <row r="5" spans="1:10" x14ac:dyDescent="0.25">
      <c r="A5" s="61"/>
      <c r="B5" s="28"/>
      <c r="C5" s="61"/>
    </row>
    <row r="6" spans="1:10" x14ac:dyDescent="0.25">
      <c r="A6" s="61"/>
      <c r="B6" s="61"/>
      <c r="C6" s="61"/>
      <c r="F6" s="26" t="s">
        <v>29</v>
      </c>
      <c r="G6" s="26"/>
      <c r="H6" s="26" t="s">
        <v>176</v>
      </c>
      <c r="I6" s="26"/>
      <c r="J6" s="26"/>
    </row>
    <row r="7" spans="1:10" ht="26.25" x14ac:dyDescent="0.25">
      <c r="A7" s="60" t="s">
        <v>31</v>
      </c>
      <c r="B7" s="60" t="s">
        <v>32</v>
      </c>
      <c r="C7" s="60" t="s">
        <v>33</v>
      </c>
    </row>
    <row r="8" spans="1:10" x14ac:dyDescent="0.25">
      <c r="A8" s="61"/>
      <c r="B8" s="62" t="s">
        <v>34</v>
      </c>
      <c r="C8" s="62" t="s">
        <v>3</v>
      </c>
    </row>
    <row r="9" spans="1:10" x14ac:dyDescent="0.25">
      <c r="A9" s="183">
        <v>1</v>
      </c>
      <c r="B9" s="65">
        <v>1</v>
      </c>
      <c r="C9" s="33">
        <v>100</v>
      </c>
      <c r="E9" s="61" t="s">
        <v>35</v>
      </c>
      <c r="F9" s="61"/>
    </row>
    <row r="10" spans="1:10" x14ac:dyDescent="0.25">
      <c r="A10" s="183">
        <v>1</v>
      </c>
      <c r="B10" s="65">
        <v>2</v>
      </c>
      <c r="C10" s="33">
        <v>100</v>
      </c>
      <c r="E10" s="61" t="s">
        <v>36</v>
      </c>
      <c r="F10" s="61"/>
    </row>
    <row r="11" spans="1:10" x14ac:dyDescent="0.25">
      <c r="A11" s="183">
        <v>1</v>
      </c>
      <c r="B11" s="65">
        <v>3</v>
      </c>
      <c r="C11" s="33">
        <v>100</v>
      </c>
      <c r="E11" s="61" t="s">
        <v>37</v>
      </c>
      <c r="F11" s="61"/>
    </row>
    <row r="12" spans="1:10" x14ac:dyDescent="0.25">
      <c r="A12" s="183">
        <v>1</v>
      </c>
      <c r="B12" s="65">
        <v>4</v>
      </c>
      <c r="C12" s="33">
        <v>100</v>
      </c>
      <c r="E12" s="61" t="s">
        <v>38</v>
      </c>
      <c r="F12" s="61"/>
    </row>
    <row r="13" spans="1:10" x14ac:dyDescent="0.25">
      <c r="A13" s="183">
        <v>1</v>
      </c>
      <c r="B13" s="65">
        <v>5</v>
      </c>
      <c r="C13" s="33">
        <v>100</v>
      </c>
      <c r="E13" s="61" t="s">
        <v>39</v>
      </c>
    </row>
    <row r="14" spans="1:10" x14ac:dyDescent="0.25">
      <c r="A14" s="183">
        <v>1</v>
      </c>
      <c r="B14" s="65">
        <v>6</v>
      </c>
      <c r="C14" s="33">
        <v>100</v>
      </c>
      <c r="E14" s="61" t="s">
        <v>40</v>
      </c>
    </row>
    <row r="15" spans="1:10" x14ac:dyDescent="0.25">
      <c r="A15" s="183">
        <v>1</v>
      </c>
      <c r="B15" s="65">
        <v>7</v>
      </c>
      <c r="C15" s="33">
        <v>100</v>
      </c>
      <c r="E15" s="61" t="s">
        <v>41</v>
      </c>
    </row>
    <row r="16" spans="1:10" x14ac:dyDescent="0.25">
      <c r="A16" s="183">
        <v>1</v>
      </c>
      <c r="B16" s="65">
        <v>8</v>
      </c>
      <c r="C16" s="33">
        <v>100</v>
      </c>
      <c r="E16" s="61" t="s">
        <v>42</v>
      </c>
    </row>
    <row r="17" spans="1:6" x14ac:dyDescent="0.25">
      <c r="A17" s="183">
        <v>1</v>
      </c>
      <c r="B17" s="65">
        <v>9</v>
      </c>
      <c r="C17" s="33">
        <v>100</v>
      </c>
      <c r="E17" s="61" t="s">
        <v>43</v>
      </c>
      <c r="F17" s="61"/>
    </row>
    <row r="18" spans="1:6" x14ac:dyDescent="0.25">
      <c r="A18" s="183">
        <v>1</v>
      </c>
      <c r="B18" s="65">
        <v>10</v>
      </c>
      <c r="C18" s="33">
        <v>100</v>
      </c>
      <c r="E18" s="61" t="s">
        <v>44</v>
      </c>
      <c r="F18" s="61"/>
    </row>
    <row r="19" spans="1:6" x14ac:dyDescent="0.25">
      <c r="A19" s="183">
        <v>1</v>
      </c>
      <c r="B19" s="65">
        <v>11</v>
      </c>
      <c r="C19" s="33">
        <v>100</v>
      </c>
      <c r="E19" s="61" t="s">
        <v>45</v>
      </c>
      <c r="F19" s="61"/>
    </row>
    <row r="20" spans="1:6" x14ac:dyDescent="0.25">
      <c r="A20" s="183"/>
      <c r="B20" s="65"/>
      <c r="C20" s="33"/>
      <c r="E20" s="61" t="s">
        <v>46</v>
      </c>
      <c r="F20" s="61"/>
    </row>
    <row r="21" spans="1:6" x14ac:dyDescent="0.25">
      <c r="A21" s="183"/>
      <c r="B21" s="65"/>
      <c r="C21" s="33"/>
      <c r="E21" s="61" t="s">
        <v>135</v>
      </c>
    </row>
    <row r="22" spans="1:6" x14ac:dyDescent="0.25">
      <c r="A22" s="183"/>
      <c r="B22" s="65"/>
      <c r="C22" s="33"/>
    </row>
    <row r="23" spans="1:6" x14ac:dyDescent="0.25">
      <c r="A23" s="183"/>
      <c r="B23" s="65"/>
      <c r="C23" s="33"/>
    </row>
    <row r="24" spans="1:6" x14ac:dyDescent="0.25">
      <c r="A24" s="183"/>
      <c r="B24" s="65"/>
      <c r="C24" s="33"/>
    </row>
    <row r="25" spans="1:6" ht="15.75" x14ac:dyDescent="0.25">
      <c r="A25" s="184"/>
      <c r="B25" s="33"/>
      <c r="C25" s="33"/>
      <c r="E25" s="35"/>
    </row>
    <row r="26" spans="1:6" ht="15.75" x14ac:dyDescent="0.25">
      <c r="A26" s="33"/>
      <c r="B26" s="33"/>
      <c r="C26" s="34"/>
      <c r="E26" s="35"/>
    </row>
    <row r="27" spans="1:6" ht="15.75" x14ac:dyDescent="0.25">
      <c r="A27" s="33"/>
      <c r="B27" s="33"/>
      <c r="C27" s="34"/>
      <c r="E27" s="35"/>
    </row>
    <row r="28" spans="1:6" ht="15.75" x14ac:dyDescent="0.25">
      <c r="A28" s="33"/>
      <c r="B28" s="33"/>
      <c r="C28" s="34"/>
      <c r="E28" s="35"/>
    </row>
    <row r="29" spans="1:6" ht="15.75" x14ac:dyDescent="0.25">
      <c r="A29" s="33"/>
      <c r="B29" s="33"/>
      <c r="C29" s="34"/>
      <c r="E29" s="35"/>
    </row>
    <row r="30" spans="1:6" x14ac:dyDescent="0.25">
      <c r="A30" s="33"/>
      <c r="B30" s="33"/>
      <c r="C30" s="34"/>
    </row>
    <row r="31" spans="1:6" x14ac:dyDescent="0.25">
      <c r="A31" s="65"/>
      <c r="B31" s="65"/>
      <c r="C31" s="65"/>
    </row>
    <row r="32" spans="1:6" x14ac:dyDescent="0.25">
      <c r="A32" s="61"/>
      <c r="B32" s="64"/>
      <c r="C32" s="64">
        <f>SUM(C9:C31)</f>
        <v>1100</v>
      </c>
      <c r="D32" s="61" t="s">
        <v>48</v>
      </c>
    </row>
    <row r="33" spans="1:5" x14ac:dyDescent="0.25">
      <c r="A33" s="64">
        <f>SUM(A9:A32)</f>
        <v>11</v>
      </c>
      <c r="B33" s="61" t="s">
        <v>49</v>
      </c>
      <c r="C33" s="61"/>
    </row>
    <row r="34" spans="1:5" x14ac:dyDescent="0.25">
      <c r="A34" s="61"/>
      <c r="B34" s="64">
        <f>C32/A33</f>
        <v>100</v>
      </c>
      <c r="C34" s="61" t="s">
        <v>50</v>
      </c>
    </row>
    <row r="35" spans="1:5" x14ac:dyDescent="0.25">
      <c r="A35" s="61"/>
      <c r="B35" s="61"/>
      <c r="C35" s="61"/>
      <c r="D35" s="65">
        <v>100</v>
      </c>
      <c r="E35" s="61" t="s">
        <v>51</v>
      </c>
    </row>
    <row r="36" spans="1:5" x14ac:dyDescent="0.25">
      <c r="A36" s="61"/>
      <c r="B36" s="61"/>
      <c r="C36" s="61"/>
      <c r="D36" s="67">
        <f>B34/D35</f>
        <v>1</v>
      </c>
      <c r="E36" s="61" t="s">
        <v>52</v>
      </c>
    </row>
    <row r="37" spans="1:5" x14ac:dyDescent="0.25">
      <c r="A37" s="61"/>
      <c r="B37" s="61"/>
      <c r="C37" s="61"/>
    </row>
    <row r="39" spans="1:5" ht="15.75" x14ac:dyDescent="0.25">
      <c r="A39" s="139" t="s">
        <v>197</v>
      </c>
    </row>
  </sheetData>
  <pageMargins left="0.7" right="0.7" top="0.75" bottom="0.75" header="0.3" footer="0.3"/>
  <pageSetup scale="69" orientation="portrait" r:id="rId1"/>
  <drawing r:id="rId2"/>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pageSetUpPr fitToPage="1"/>
  </sheetPr>
  <dimension ref="A1:J39"/>
  <sheetViews>
    <sheetView workbookViewId="0"/>
  </sheetViews>
  <sheetFormatPr defaultColWidth="9.140625" defaultRowHeight="15" x14ac:dyDescent="0.25"/>
  <cols>
    <col min="1" max="2" width="9.140625" style="59"/>
    <col min="3" max="3" width="10.5703125" style="59" customWidth="1"/>
    <col min="4" max="4" width="11.140625" style="59" customWidth="1"/>
    <col min="5" max="16384" width="9.140625" style="59"/>
  </cols>
  <sheetData>
    <row r="1" spans="1:10" ht="21" x14ac:dyDescent="0.35">
      <c r="A1" s="63" t="s">
        <v>212</v>
      </c>
      <c r="B1" s="61"/>
      <c r="C1" s="61"/>
      <c r="I1" s="63"/>
    </row>
    <row r="2" spans="1:10" x14ac:dyDescent="0.25">
      <c r="A2" s="61"/>
      <c r="B2" s="65">
        <v>11.2</v>
      </c>
      <c r="C2" s="61" t="s">
        <v>24</v>
      </c>
      <c r="D2" s="144" t="s">
        <v>198</v>
      </c>
    </row>
    <row r="3" spans="1:10" x14ac:dyDescent="0.25">
      <c r="A3" s="61"/>
      <c r="B3" s="65" t="s">
        <v>199</v>
      </c>
      <c r="C3" s="61" t="s">
        <v>26</v>
      </c>
      <c r="D3" s="144" t="s">
        <v>196</v>
      </c>
    </row>
    <row r="4" spans="1:10" x14ac:dyDescent="0.25">
      <c r="A4" s="61"/>
      <c r="B4" s="25" t="s">
        <v>27</v>
      </c>
      <c r="C4" s="61"/>
      <c r="D4" s="26" t="s">
        <v>200</v>
      </c>
      <c r="E4" s="66"/>
      <c r="F4" s="66"/>
      <c r="G4" s="66"/>
      <c r="H4" s="66"/>
      <c r="I4" s="66"/>
      <c r="J4" s="66"/>
    </row>
    <row r="5" spans="1:10" x14ac:dyDescent="0.25">
      <c r="A5" s="61"/>
      <c r="B5" s="28"/>
      <c r="C5" s="61"/>
    </row>
    <row r="6" spans="1:10" x14ac:dyDescent="0.25">
      <c r="A6" s="61"/>
      <c r="B6" s="61"/>
      <c r="C6" s="61"/>
      <c r="F6" s="26" t="s">
        <v>29</v>
      </c>
      <c r="G6" s="26"/>
      <c r="H6" s="26" t="s">
        <v>176</v>
      </c>
      <c r="I6" s="26"/>
      <c r="J6" s="26"/>
    </row>
    <row r="7" spans="1:10" ht="26.25" x14ac:dyDescent="0.25">
      <c r="A7" s="60" t="s">
        <v>31</v>
      </c>
      <c r="B7" s="60" t="s">
        <v>32</v>
      </c>
      <c r="C7" s="60" t="s">
        <v>33</v>
      </c>
    </row>
    <row r="8" spans="1:10" x14ac:dyDescent="0.25">
      <c r="A8" s="61"/>
      <c r="B8" s="62" t="s">
        <v>34</v>
      </c>
      <c r="C8" s="62" t="s">
        <v>3</v>
      </c>
    </row>
    <row r="9" spans="1:10" x14ac:dyDescent="0.25">
      <c r="A9" s="183">
        <v>1</v>
      </c>
      <c r="B9" s="65">
        <v>1</v>
      </c>
      <c r="C9" s="179">
        <v>100</v>
      </c>
      <c r="E9" s="61" t="s">
        <v>35</v>
      </c>
      <c r="F9" s="61"/>
    </row>
    <row r="10" spans="1:10" x14ac:dyDescent="0.25">
      <c r="A10" s="183">
        <v>1</v>
      </c>
      <c r="B10" s="65">
        <v>2</v>
      </c>
      <c r="C10" s="179">
        <v>100</v>
      </c>
      <c r="E10" s="61" t="s">
        <v>36</v>
      </c>
      <c r="F10" s="61"/>
    </row>
    <row r="11" spans="1:10" x14ac:dyDescent="0.25">
      <c r="A11" s="183">
        <v>1</v>
      </c>
      <c r="B11" s="65">
        <v>3</v>
      </c>
      <c r="C11" s="179">
        <v>100</v>
      </c>
      <c r="E11" s="61" t="s">
        <v>37</v>
      </c>
      <c r="F11" s="61"/>
    </row>
    <row r="12" spans="1:10" x14ac:dyDescent="0.25">
      <c r="A12" s="183">
        <v>1</v>
      </c>
      <c r="B12" s="65">
        <v>4</v>
      </c>
      <c r="C12" s="179">
        <v>100</v>
      </c>
      <c r="E12" s="61" t="s">
        <v>38</v>
      </c>
      <c r="F12" s="61"/>
    </row>
    <row r="13" spans="1:10" x14ac:dyDescent="0.25">
      <c r="A13" s="183">
        <v>1</v>
      </c>
      <c r="B13" s="65">
        <v>5</v>
      </c>
      <c r="C13" s="179">
        <v>100</v>
      </c>
      <c r="E13" s="61" t="s">
        <v>39</v>
      </c>
    </row>
    <row r="14" spans="1:10" x14ac:dyDescent="0.25">
      <c r="A14" s="183">
        <v>1</v>
      </c>
      <c r="B14" s="65">
        <v>6</v>
      </c>
      <c r="C14" s="179">
        <v>100</v>
      </c>
      <c r="E14" s="61" t="s">
        <v>40</v>
      </c>
    </row>
    <row r="15" spans="1:10" x14ac:dyDescent="0.25">
      <c r="A15" s="183">
        <v>1</v>
      </c>
      <c r="B15" s="65">
        <v>7</v>
      </c>
      <c r="C15" s="179">
        <v>100</v>
      </c>
      <c r="E15" s="61" t="s">
        <v>41</v>
      </c>
    </row>
    <row r="16" spans="1:10" x14ac:dyDescent="0.25">
      <c r="A16" s="183">
        <v>1</v>
      </c>
      <c r="B16" s="65">
        <v>8</v>
      </c>
      <c r="C16" s="179">
        <v>100</v>
      </c>
      <c r="E16" s="61" t="s">
        <v>42</v>
      </c>
    </row>
    <row r="17" spans="1:6" x14ac:dyDescent="0.25">
      <c r="A17" s="183">
        <v>1</v>
      </c>
      <c r="B17" s="65">
        <v>9</v>
      </c>
      <c r="C17" s="179">
        <v>100</v>
      </c>
      <c r="E17" s="61" t="s">
        <v>43</v>
      </c>
      <c r="F17" s="61"/>
    </row>
    <row r="18" spans="1:6" x14ac:dyDescent="0.25">
      <c r="A18" s="183">
        <v>1</v>
      </c>
      <c r="B18" s="65">
        <v>10</v>
      </c>
      <c r="C18" s="179">
        <v>100</v>
      </c>
      <c r="E18" s="61" t="s">
        <v>44</v>
      </c>
      <c r="F18" s="61"/>
    </row>
    <row r="19" spans="1:6" x14ac:dyDescent="0.25">
      <c r="A19" s="183">
        <v>1</v>
      </c>
      <c r="B19" s="65">
        <v>11</v>
      </c>
      <c r="C19" s="179">
        <v>100</v>
      </c>
      <c r="E19" s="61" t="s">
        <v>45</v>
      </c>
      <c r="F19" s="61"/>
    </row>
    <row r="20" spans="1:6" x14ac:dyDescent="0.25">
      <c r="A20" s="183">
        <v>1</v>
      </c>
      <c r="B20" s="65">
        <v>12</v>
      </c>
      <c r="C20" s="179">
        <v>100</v>
      </c>
      <c r="E20" s="61" t="s">
        <v>46</v>
      </c>
      <c r="F20" s="61"/>
    </row>
    <row r="21" spans="1:6" x14ac:dyDescent="0.25">
      <c r="A21" s="183">
        <v>1</v>
      </c>
      <c r="B21" s="65">
        <v>13</v>
      </c>
      <c r="C21" s="179">
        <v>100</v>
      </c>
      <c r="E21" s="61" t="s">
        <v>135</v>
      </c>
    </row>
    <row r="22" spans="1:6" x14ac:dyDescent="0.25">
      <c r="A22" s="183">
        <v>1</v>
      </c>
      <c r="B22" s="65">
        <v>14</v>
      </c>
      <c r="C22" s="179">
        <v>100</v>
      </c>
    </row>
    <row r="23" spans="1:6" x14ac:dyDescent="0.25">
      <c r="A23" s="183">
        <v>1</v>
      </c>
      <c r="B23" s="65">
        <v>15</v>
      </c>
      <c r="C23" s="179">
        <v>100</v>
      </c>
    </row>
    <row r="24" spans="1:6" x14ac:dyDescent="0.25">
      <c r="A24" s="183">
        <v>1</v>
      </c>
      <c r="B24" s="65">
        <v>16</v>
      </c>
      <c r="C24" s="179">
        <v>100</v>
      </c>
    </row>
    <row r="25" spans="1:6" ht="15.75" x14ac:dyDescent="0.25">
      <c r="A25" s="184">
        <v>1</v>
      </c>
      <c r="B25" s="33">
        <v>17</v>
      </c>
      <c r="C25" s="179">
        <v>100</v>
      </c>
      <c r="E25" s="35"/>
    </row>
    <row r="26" spans="1:6" ht="15.75" x14ac:dyDescent="0.25">
      <c r="A26" s="33"/>
      <c r="B26" s="33"/>
      <c r="C26" s="34"/>
      <c r="E26" s="35"/>
    </row>
    <row r="27" spans="1:6" ht="15.75" x14ac:dyDescent="0.25">
      <c r="A27" s="33"/>
      <c r="B27" s="33"/>
      <c r="C27" s="34"/>
      <c r="E27" s="35"/>
    </row>
    <row r="28" spans="1:6" ht="15.75" x14ac:dyDescent="0.25">
      <c r="A28" s="33"/>
      <c r="B28" s="33"/>
      <c r="C28" s="34"/>
      <c r="E28" s="35"/>
    </row>
    <row r="29" spans="1:6" ht="15.75" x14ac:dyDescent="0.25">
      <c r="A29" s="33"/>
      <c r="B29" s="33"/>
      <c r="C29" s="34"/>
      <c r="E29" s="35"/>
    </row>
    <row r="30" spans="1:6" x14ac:dyDescent="0.25">
      <c r="A30" s="33"/>
      <c r="B30" s="33"/>
      <c r="C30" s="34"/>
    </row>
    <row r="31" spans="1:6" x14ac:dyDescent="0.25">
      <c r="A31" s="65"/>
      <c r="B31" s="65"/>
      <c r="C31" s="65"/>
    </row>
    <row r="32" spans="1:6" x14ac:dyDescent="0.25">
      <c r="A32" s="61"/>
      <c r="B32" s="64"/>
      <c r="C32" s="64">
        <f>SUM(C9:C31)</f>
        <v>1700</v>
      </c>
      <c r="D32" s="61" t="s">
        <v>48</v>
      </c>
    </row>
    <row r="33" spans="1:5" x14ac:dyDescent="0.25">
      <c r="A33" s="64">
        <f>SUM(A9:A32)</f>
        <v>17</v>
      </c>
      <c r="B33" s="61" t="s">
        <v>49</v>
      </c>
      <c r="C33" s="61"/>
    </row>
    <row r="34" spans="1:5" x14ac:dyDescent="0.25">
      <c r="A34" s="61"/>
      <c r="B34" s="64">
        <f>C32/A33</f>
        <v>100</v>
      </c>
      <c r="C34" s="61" t="s">
        <v>50</v>
      </c>
    </row>
    <row r="35" spans="1:5" x14ac:dyDescent="0.25">
      <c r="A35" s="61"/>
      <c r="B35" s="61"/>
      <c r="C35" s="61"/>
      <c r="D35" s="65">
        <v>100</v>
      </c>
      <c r="E35" s="61" t="s">
        <v>51</v>
      </c>
    </row>
    <row r="36" spans="1:5" x14ac:dyDescent="0.25">
      <c r="A36" s="61"/>
      <c r="B36" s="61"/>
      <c r="C36" s="61"/>
      <c r="D36" s="67">
        <f>B34/D35</f>
        <v>1</v>
      </c>
      <c r="E36" s="61" t="s">
        <v>52</v>
      </c>
    </row>
    <row r="37" spans="1:5" x14ac:dyDescent="0.25">
      <c r="A37" s="61"/>
      <c r="B37" s="61"/>
      <c r="C37" s="61"/>
    </row>
    <row r="39" spans="1:5" ht="15.75" x14ac:dyDescent="0.25">
      <c r="A39" s="139" t="s">
        <v>197</v>
      </c>
    </row>
  </sheetData>
  <pageMargins left="0.7" right="0.7" top="0.75" bottom="0.75" header="0.3" footer="0.3"/>
  <pageSetup scale="69" orientation="portrait" r:id="rId1"/>
  <drawing r:id="rId2"/>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J53"/>
  <sheetViews>
    <sheetView workbookViewId="0">
      <selection activeCell="F42" sqref="F42"/>
    </sheetView>
  </sheetViews>
  <sheetFormatPr defaultRowHeight="15" x14ac:dyDescent="0.25"/>
  <sheetData>
    <row r="1" spans="1:10" ht="15.75" x14ac:dyDescent="0.25">
      <c r="A1" s="98" t="s">
        <v>125</v>
      </c>
    </row>
    <row r="2" spans="1:10" ht="15.75" x14ac:dyDescent="0.25">
      <c r="A2" s="106"/>
    </row>
    <row r="4" spans="1:10" ht="81.75" customHeight="1" x14ac:dyDescent="0.25">
      <c r="A4" s="309" t="s">
        <v>126</v>
      </c>
      <c r="B4" s="309"/>
      <c r="C4" s="309"/>
      <c r="D4" s="309"/>
      <c r="E4" s="309"/>
      <c r="F4" s="309"/>
      <c r="G4" s="309"/>
      <c r="H4" s="309"/>
      <c r="I4" s="309"/>
    </row>
    <row r="6" spans="1:10" ht="51.75" customHeight="1" x14ac:dyDescent="0.25">
      <c r="A6" s="310" t="s">
        <v>127</v>
      </c>
      <c r="B6" s="310"/>
      <c r="C6" s="310"/>
      <c r="D6" s="310"/>
      <c r="E6" s="310"/>
      <c r="F6" s="310"/>
      <c r="G6" s="310"/>
      <c r="H6" s="310"/>
      <c r="I6" s="310"/>
    </row>
    <row r="7" spans="1:10" ht="15.75" x14ac:dyDescent="0.25">
      <c r="A7" s="106"/>
    </row>
    <row r="8" spans="1:10" ht="18.75" x14ac:dyDescent="0.25">
      <c r="A8" s="110"/>
    </row>
    <row r="9" spans="1:10" ht="21" x14ac:dyDescent="0.35">
      <c r="A9" s="63" t="s">
        <v>73</v>
      </c>
      <c r="B9" s="61"/>
      <c r="C9" s="61"/>
      <c r="D9" s="59"/>
      <c r="E9" s="59"/>
      <c r="F9" s="59"/>
      <c r="G9" s="59"/>
      <c r="H9" s="59"/>
      <c r="I9" s="59"/>
      <c r="J9" s="59"/>
    </row>
    <row r="10" spans="1:10" x14ac:dyDescent="0.25">
      <c r="A10" s="61"/>
      <c r="B10" s="65">
        <v>11.2</v>
      </c>
      <c r="C10" s="61" t="s">
        <v>24</v>
      </c>
      <c r="D10" s="59"/>
      <c r="E10" s="59" t="s">
        <v>134</v>
      </c>
      <c r="F10" s="59"/>
      <c r="G10" s="59"/>
      <c r="H10" s="59"/>
      <c r="I10" s="59"/>
      <c r="J10" s="59"/>
    </row>
    <row r="11" spans="1:10" x14ac:dyDescent="0.25">
      <c r="A11" s="61"/>
      <c r="B11" s="65" t="s">
        <v>133</v>
      </c>
      <c r="C11" s="61" t="s">
        <v>26</v>
      </c>
      <c r="D11" s="59"/>
      <c r="E11" s="59" t="s">
        <v>71</v>
      </c>
      <c r="F11" s="59"/>
      <c r="G11" s="59"/>
      <c r="H11" s="59"/>
      <c r="I11" s="59"/>
      <c r="J11" s="59"/>
    </row>
    <row r="12" spans="1:10" x14ac:dyDescent="0.25">
      <c r="A12" s="61"/>
      <c r="B12" s="25" t="s">
        <v>27</v>
      </c>
      <c r="C12" s="61"/>
      <c r="D12" s="26" t="s">
        <v>85</v>
      </c>
      <c r="E12" s="66"/>
      <c r="F12" s="66"/>
      <c r="G12" s="66"/>
      <c r="H12" s="66"/>
      <c r="I12" s="66"/>
      <c r="J12" s="66"/>
    </row>
    <row r="13" spans="1:10" x14ac:dyDescent="0.25">
      <c r="A13" s="61"/>
      <c r="B13" s="28"/>
      <c r="C13" s="61"/>
      <c r="D13" s="59"/>
      <c r="E13" s="59"/>
      <c r="F13" s="59"/>
      <c r="G13" s="59"/>
      <c r="H13" s="59"/>
      <c r="I13" s="59"/>
      <c r="J13" s="59"/>
    </row>
    <row r="14" spans="1:10" x14ac:dyDescent="0.25">
      <c r="A14" s="61"/>
      <c r="B14" s="61"/>
      <c r="C14" s="61"/>
      <c r="D14" s="59"/>
      <c r="E14" s="59"/>
      <c r="F14" s="26" t="s">
        <v>132</v>
      </c>
      <c r="G14" s="26"/>
      <c r="H14" s="26"/>
      <c r="I14" s="26"/>
      <c r="J14" s="26"/>
    </row>
    <row r="15" spans="1:10" ht="26.25" x14ac:dyDescent="0.25">
      <c r="A15" s="60" t="s">
        <v>31</v>
      </c>
      <c r="B15" s="60" t="s">
        <v>32</v>
      </c>
      <c r="C15" s="60" t="s">
        <v>33</v>
      </c>
      <c r="D15" s="59"/>
      <c r="E15" s="59"/>
      <c r="F15" s="59"/>
      <c r="G15" s="59"/>
      <c r="H15" s="59"/>
      <c r="I15" s="59"/>
      <c r="J15" s="59"/>
    </row>
    <row r="16" spans="1:10" x14ac:dyDescent="0.25">
      <c r="A16" s="61"/>
      <c r="B16" s="62" t="s">
        <v>34</v>
      </c>
      <c r="C16" s="62" t="s">
        <v>3</v>
      </c>
      <c r="D16" s="59"/>
      <c r="E16" s="59"/>
      <c r="F16" s="59"/>
      <c r="G16" s="59"/>
      <c r="H16" s="59"/>
      <c r="I16" s="59"/>
      <c r="J16" s="59"/>
    </row>
    <row r="17" spans="1:10" x14ac:dyDescent="0.25">
      <c r="A17" s="65">
        <v>1</v>
      </c>
      <c r="B17" s="65">
        <v>1</v>
      </c>
      <c r="C17" s="141">
        <v>100</v>
      </c>
      <c r="D17" s="59"/>
      <c r="E17" s="61" t="s">
        <v>35</v>
      </c>
      <c r="F17" s="61"/>
      <c r="G17" s="59"/>
      <c r="H17" s="59"/>
      <c r="I17" s="59"/>
      <c r="J17" s="59"/>
    </row>
    <row r="18" spans="1:10" x14ac:dyDescent="0.25">
      <c r="A18" s="65">
        <v>1</v>
      </c>
      <c r="B18" s="65">
        <v>2</v>
      </c>
      <c r="C18" s="141">
        <v>100</v>
      </c>
      <c r="D18" s="59"/>
      <c r="E18" s="61" t="s">
        <v>36</v>
      </c>
      <c r="F18" s="61"/>
      <c r="G18" s="59"/>
      <c r="H18" s="59"/>
      <c r="I18" s="59"/>
      <c r="J18" s="59"/>
    </row>
    <row r="19" spans="1:10" x14ac:dyDescent="0.25">
      <c r="A19" s="65">
        <v>1</v>
      </c>
      <c r="B19" s="65">
        <v>3</v>
      </c>
      <c r="C19" s="141">
        <v>100</v>
      </c>
      <c r="D19" s="59"/>
      <c r="E19" s="61" t="s">
        <v>37</v>
      </c>
      <c r="F19" s="61"/>
      <c r="G19" s="59"/>
      <c r="H19" s="59"/>
      <c r="I19" s="59"/>
      <c r="J19" s="59"/>
    </row>
    <row r="20" spans="1:10" x14ac:dyDescent="0.25">
      <c r="A20" s="65">
        <v>1</v>
      </c>
      <c r="B20" s="65">
        <v>4</v>
      </c>
      <c r="C20" s="141">
        <v>100</v>
      </c>
      <c r="D20" s="59"/>
      <c r="E20" s="61"/>
      <c r="F20" s="61"/>
      <c r="G20" s="59"/>
      <c r="H20" s="59"/>
      <c r="I20" s="59"/>
      <c r="J20" s="59"/>
    </row>
    <row r="21" spans="1:10" x14ac:dyDescent="0.25">
      <c r="A21" s="65">
        <v>1</v>
      </c>
      <c r="B21" s="65">
        <v>5</v>
      </c>
      <c r="C21" s="141">
        <v>100</v>
      </c>
      <c r="D21" s="59"/>
      <c r="E21" s="61" t="s">
        <v>38</v>
      </c>
      <c r="F21" s="61"/>
      <c r="G21" s="59"/>
      <c r="H21" s="59"/>
      <c r="I21" s="59"/>
      <c r="J21" s="59"/>
    </row>
    <row r="22" spans="1:10" x14ac:dyDescent="0.25">
      <c r="A22" s="65">
        <v>1</v>
      </c>
      <c r="B22" s="65">
        <v>6</v>
      </c>
      <c r="C22" s="141">
        <v>100</v>
      </c>
      <c r="D22" s="59"/>
      <c r="E22" s="61" t="s">
        <v>39</v>
      </c>
      <c r="F22" s="61"/>
      <c r="G22" s="59"/>
      <c r="H22" s="59"/>
      <c r="I22" s="59"/>
      <c r="J22" s="59"/>
    </row>
    <row r="23" spans="1:10" x14ac:dyDescent="0.25">
      <c r="A23" s="65">
        <v>1</v>
      </c>
      <c r="B23" s="65">
        <v>7</v>
      </c>
      <c r="C23" s="141">
        <v>100</v>
      </c>
      <c r="D23" s="59"/>
      <c r="E23" s="61" t="s">
        <v>40</v>
      </c>
      <c r="F23" s="61"/>
      <c r="G23" s="59"/>
      <c r="H23" s="59"/>
      <c r="I23" s="59"/>
      <c r="J23" s="59"/>
    </row>
    <row r="24" spans="1:10" x14ac:dyDescent="0.25">
      <c r="A24" s="65">
        <v>1</v>
      </c>
      <c r="B24" s="65">
        <v>8</v>
      </c>
      <c r="C24" s="141">
        <v>100</v>
      </c>
      <c r="D24" s="59"/>
      <c r="E24" s="61" t="s">
        <v>41</v>
      </c>
      <c r="F24" s="61"/>
      <c r="G24" s="59"/>
      <c r="H24" s="59"/>
      <c r="I24" s="59"/>
      <c r="J24" s="59"/>
    </row>
    <row r="25" spans="1:10" x14ac:dyDescent="0.25">
      <c r="A25" s="65">
        <v>1</v>
      </c>
      <c r="B25" s="65">
        <v>9</v>
      </c>
      <c r="C25" s="141">
        <v>100</v>
      </c>
      <c r="D25" s="59"/>
      <c r="E25" s="61" t="s">
        <v>42</v>
      </c>
      <c r="F25" s="61"/>
      <c r="G25" s="59"/>
      <c r="H25" s="59"/>
      <c r="I25" s="59"/>
      <c r="J25" s="59"/>
    </row>
    <row r="26" spans="1:10" x14ac:dyDescent="0.25">
      <c r="A26" s="65">
        <v>1</v>
      </c>
      <c r="B26" s="65">
        <v>10</v>
      </c>
      <c r="C26" s="141">
        <v>100</v>
      </c>
      <c r="D26" s="59"/>
      <c r="E26" s="61" t="s">
        <v>43</v>
      </c>
      <c r="F26" s="61"/>
      <c r="G26" s="59"/>
      <c r="H26" s="59"/>
      <c r="I26" s="59"/>
      <c r="J26" s="59"/>
    </row>
    <row r="27" spans="1:10" x14ac:dyDescent="0.25">
      <c r="A27" s="65">
        <v>1</v>
      </c>
      <c r="B27" s="65">
        <v>11</v>
      </c>
      <c r="C27" s="141">
        <v>100</v>
      </c>
      <c r="D27" s="59"/>
      <c r="E27" s="61" t="s">
        <v>44</v>
      </c>
      <c r="F27" s="61"/>
      <c r="G27" s="59"/>
      <c r="H27" s="59"/>
      <c r="I27" s="59"/>
      <c r="J27" s="59"/>
    </row>
    <row r="28" spans="1:10" x14ac:dyDescent="0.25">
      <c r="A28" s="65">
        <v>1</v>
      </c>
      <c r="B28" s="65">
        <v>12</v>
      </c>
      <c r="C28" s="141">
        <v>100</v>
      </c>
      <c r="D28" s="59"/>
      <c r="E28" s="61" t="s">
        <v>45</v>
      </c>
      <c r="F28" s="59"/>
      <c r="G28" s="59"/>
      <c r="H28" s="59"/>
      <c r="I28" s="59"/>
      <c r="J28" s="59"/>
    </row>
    <row r="29" spans="1:10" x14ac:dyDescent="0.25">
      <c r="A29" s="65">
        <v>1</v>
      </c>
      <c r="B29" s="65">
        <v>13</v>
      </c>
      <c r="C29" s="141">
        <v>100</v>
      </c>
      <c r="D29" s="59"/>
      <c r="E29" s="61" t="s">
        <v>46</v>
      </c>
      <c r="F29" s="59"/>
      <c r="G29" s="59"/>
      <c r="H29" s="59"/>
      <c r="I29" s="59"/>
      <c r="J29" s="59"/>
    </row>
    <row r="30" spans="1:10" x14ac:dyDescent="0.25">
      <c r="A30" s="65">
        <v>1</v>
      </c>
      <c r="B30" s="65">
        <v>14</v>
      </c>
      <c r="C30" s="141">
        <v>100</v>
      </c>
      <c r="D30" s="59"/>
      <c r="E30" s="61" t="s">
        <v>129</v>
      </c>
      <c r="F30" s="59"/>
      <c r="G30" s="59"/>
      <c r="H30" s="59"/>
      <c r="I30" s="59"/>
      <c r="J30" s="59"/>
    </row>
    <row r="31" spans="1:10" x14ac:dyDescent="0.25">
      <c r="A31" s="65">
        <v>1</v>
      </c>
      <c r="B31" s="65">
        <v>15</v>
      </c>
      <c r="C31" s="141">
        <v>100</v>
      </c>
      <c r="D31" s="59"/>
      <c r="E31" s="61"/>
      <c r="F31" s="59"/>
      <c r="G31" s="59"/>
      <c r="H31" s="59"/>
      <c r="I31" s="59"/>
      <c r="J31" s="59"/>
    </row>
    <row r="32" spans="1:10" x14ac:dyDescent="0.25">
      <c r="A32" s="65">
        <v>1</v>
      </c>
      <c r="B32" s="65">
        <v>16</v>
      </c>
      <c r="C32" s="141">
        <v>100</v>
      </c>
      <c r="D32" s="59"/>
      <c r="F32" s="59"/>
      <c r="G32" s="59"/>
      <c r="H32" s="59"/>
      <c r="I32" s="59"/>
      <c r="J32" s="59"/>
    </row>
    <row r="33" spans="1:10" x14ac:dyDescent="0.25">
      <c r="A33" s="65">
        <v>1</v>
      </c>
      <c r="B33" s="65">
        <v>17</v>
      </c>
      <c r="C33" s="141">
        <v>100</v>
      </c>
      <c r="D33" s="59"/>
      <c r="E33" s="59"/>
      <c r="F33" s="59"/>
      <c r="G33" s="59"/>
      <c r="H33" s="59"/>
      <c r="I33" s="59"/>
      <c r="J33" s="59"/>
    </row>
    <row r="34" spans="1:10" x14ac:dyDescent="0.25">
      <c r="A34" s="65"/>
      <c r="B34" s="73"/>
      <c r="C34" s="146"/>
      <c r="D34" s="59"/>
      <c r="E34" s="59"/>
      <c r="F34" s="59"/>
      <c r="G34" s="59"/>
      <c r="H34" s="59"/>
      <c r="I34" s="59"/>
      <c r="J34" s="59"/>
    </row>
    <row r="35" spans="1:10" ht="15.75" x14ac:dyDescent="0.25">
      <c r="A35" s="65"/>
      <c r="B35" s="73"/>
      <c r="C35" s="77"/>
      <c r="D35" s="59"/>
      <c r="E35" s="35"/>
      <c r="F35" s="59"/>
      <c r="G35" s="59"/>
      <c r="H35" s="59"/>
      <c r="I35" s="59"/>
      <c r="J35" s="59"/>
    </row>
    <row r="36" spans="1:10" ht="15.75" x14ac:dyDescent="0.25">
      <c r="A36" s="65"/>
      <c r="B36" s="73"/>
      <c r="C36" s="77"/>
      <c r="D36" s="59"/>
      <c r="E36" s="35"/>
      <c r="F36" s="59"/>
      <c r="G36" s="59"/>
      <c r="H36" s="59"/>
      <c r="I36" s="59"/>
      <c r="J36" s="59"/>
    </row>
    <row r="37" spans="1:10" ht="15.75" x14ac:dyDescent="0.25">
      <c r="A37" s="65"/>
      <c r="B37" s="65"/>
      <c r="C37" s="77" t="s">
        <v>71</v>
      </c>
      <c r="D37" s="59"/>
      <c r="E37" s="35"/>
      <c r="F37" s="59"/>
      <c r="G37" s="59"/>
      <c r="H37" s="59"/>
      <c r="I37" s="59"/>
      <c r="J37" s="59"/>
    </row>
    <row r="38" spans="1:10" ht="15.75" x14ac:dyDescent="0.25">
      <c r="A38" s="65"/>
      <c r="B38" s="65"/>
      <c r="C38" s="77" t="s">
        <v>71</v>
      </c>
      <c r="D38" s="59"/>
      <c r="E38" s="35"/>
      <c r="F38" s="59"/>
      <c r="G38" s="59"/>
      <c r="H38" s="59"/>
      <c r="I38" s="59"/>
      <c r="J38" s="59"/>
    </row>
    <row r="39" spans="1:10" ht="15.75" x14ac:dyDescent="0.25">
      <c r="A39" s="65"/>
      <c r="B39" s="65"/>
      <c r="C39" s="32"/>
      <c r="D39" s="59"/>
      <c r="E39" s="35"/>
      <c r="F39" s="59"/>
      <c r="G39" s="59"/>
      <c r="H39" s="59"/>
      <c r="I39" s="59"/>
      <c r="J39" s="59"/>
    </row>
    <row r="40" spans="1:10" x14ac:dyDescent="0.25">
      <c r="A40" s="65"/>
      <c r="B40" s="65"/>
      <c r="C40" s="72"/>
      <c r="D40" s="59"/>
      <c r="E40" s="59"/>
      <c r="F40" s="59"/>
      <c r="G40" s="59"/>
      <c r="H40" s="59"/>
      <c r="I40" s="59"/>
      <c r="J40" s="59"/>
    </row>
    <row r="41" spans="1:10" x14ac:dyDescent="0.25">
      <c r="A41" s="65"/>
      <c r="B41" s="65"/>
      <c r="C41" s="72"/>
      <c r="D41" s="59"/>
      <c r="E41" s="59"/>
      <c r="F41" s="59"/>
      <c r="G41" s="59"/>
      <c r="H41" s="59"/>
      <c r="I41" s="59"/>
      <c r="J41" s="59"/>
    </row>
    <row r="42" spans="1:10" x14ac:dyDescent="0.25">
      <c r="A42" s="65"/>
      <c r="B42" s="65"/>
      <c r="C42" s="72"/>
      <c r="D42" s="59"/>
      <c r="E42" s="59"/>
      <c r="F42" s="59"/>
      <c r="G42" s="59"/>
      <c r="H42" s="59"/>
      <c r="I42" s="59"/>
      <c r="J42" s="59"/>
    </row>
    <row r="43" spans="1:10" x14ac:dyDescent="0.25">
      <c r="A43" s="65"/>
      <c r="B43" s="65"/>
      <c r="C43" s="72"/>
      <c r="D43" s="59"/>
      <c r="E43" s="59"/>
      <c r="F43" s="59"/>
      <c r="G43" s="59"/>
      <c r="H43" s="59"/>
      <c r="I43" s="59"/>
      <c r="J43" s="59"/>
    </row>
    <row r="44" spans="1:10" x14ac:dyDescent="0.25">
      <c r="A44" s="65"/>
      <c r="B44" s="65"/>
      <c r="C44" s="72"/>
      <c r="D44" s="59"/>
      <c r="E44" s="59"/>
      <c r="F44" s="59"/>
      <c r="G44" s="59"/>
      <c r="H44" s="59"/>
      <c r="I44" s="59"/>
      <c r="J44" s="59"/>
    </row>
    <row r="45" spans="1:10" x14ac:dyDescent="0.25">
      <c r="A45" s="65"/>
      <c r="B45" s="65"/>
      <c r="C45" s="73"/>
      <c r="D45" s="59"/>
      <c r="E45" s="59"/>
      <c r="F45" s="59"/>
      <c r="G45" s="59"/>
      <c r="H45" s="59"/>
      <c r="I45" s="59"/>
      <c r="J45" s="59"/>
    </row>
    <row r="46" spans="1:10" x14ac:dyDescent="0.25">
      <c r="A46" s="65"/>
      <c r="B46" s="65"/>
      <c r="C46" s="65"/>
      <c r="D46" s="59"/>
      <c r="E46" s="59"/>
      <c r="F46" s="59"/>
      <c r="G46" s="59"/>
      <c r="H46" s="59"/>
      <c r="I46" s="59"/>
      <c r="J46" s="59"/>
    </row>
    <row r="47" spans="1:10" x14ac:dyDescent="0.25">
      <c r="A47" s="61"/>
      <c r="B47" s="61"/>
      <c r="C47" s="64">
        <f>SUM(C17:C46)</f>
        <v>1700</v>
      </c>
      <c r="D47" s="61" t="s">
        <v>48</v>
      </c>
      <c r="E47" s="59"/>
      <c r="F47" s="59"/>
      <c r="G47" s="59"/>
      <c r="H47" s="59"/>
      <c r="I47" s="59"/>
      <c r="J47" s="59"/>
    </row>
    <row r="48" spans="1:10" x14ac:dyDescent="0.25">
      <c r="A48" s="64">
        <f>SUM(A17:A47)</f>
        <v>17</v>
      </c>
      <c r="B48" s="61" t="s">
        <v>49</v>
      </c>
      <c r="C48" s="61"/>
      <c r="D48" s="59"/>
      <c r="E48" s="59"/>
      <c r="F48" s="59"/>
      <c r="G48" s="59"/>
      <c r="H48" s="59"/>
      <c r="I48" s="59"/>
      <c r="J48" s="59"/>
    </row>
    <row r="49" spans="1:10" x14ac:dyDescent="0.25">
      <c r="A49" s="61"/>
      <c r="B49" s="64">
        <f>C47/A48</f>
        <v>100</v>
      </c>
      <c r="C49" s="61" t="s">
        <v>50</v>
      </c>
      <c r="D49" s="59"/>
      <c r="E49" s="59"/>
      <c r="F49" s="59"/>
      <c r="G49" s="59"/>
      <c r="H49" s="59"/>
      <c r="I49" s="59"/>
      <c r="J49" s="59"/>
    </row>
    <row r="50" spans="1:10" x14ac:dyDescent="0.25">
      <c r="A50" s="61"/>
      <c r="B50" s="61"/>
      <c r="C50" s="61"/>
      <c r="D50" s="65">
        <v>100</v>
      </c>
      <c r="E50" s="61" t="s">
        <v>51</v>
      </c>
      <c r="F50" s="59"/>
      <c r="G50" s="59"/>
      <c r="H50" s="59"/>
      <c r="I50" s="59"/>
      <c r="J50" s="59"/>
    </row>
    <row r="51" spans="1:10" x14ac:dyDescent="0.25">
      <c r="A51" s="61"/>
      <c r="B51" s="61"/>
      <c r="C51" s="61"/>
      <c r="D51" s="67">
        <f>B49/D50</f>
        <v>1</v>
      </c>
      <c r="E51" s="61" t="s">
        <v>52</v>
      </c>
      <c r="F51" s="59"/>
      <c r="G51" s="59"/>
      <c r="H51" s="59"/>
      <c r="I51" s="59"/>
      <c r="J51" s="59"/>
    </row>
    <row r="52" spans="1:10" x14ac:dyDescent="0.25">
      <c r="A52" s="61"/>
      <c r="B52" s="61"/>
      <c r="C52" s="61"/>
      <c r="D52" s="59"/>
      <c r="E52" s="59"/>
      <c r="F52" s="59"/>
      <c r="G52" s="59"/>
      <c r="H52" s="59"/>
      <c r="I52" s="59"/>
      <c r="J52" s="59"/>
    </row>
    <row r="53" spans="1:10" ht="15.75" x14ac:dyDescent="0.25">
      <c r="A53" s="139" t="s">
        <v>151</v>
      </c>
    </row>
  </sheetData>
  <mergeCells count="2">
    <mergeCell ref="A4:I4"/>
    <mergeCell ref="A6:I6"/>
  </mergeCells>
  <pageMargins left="0.7" right="0.7" top="0.75" bottom="0.75" header="0.3" footer="0.3"/>
  <pageSetup orientation="portrait" r:id="rId1"/>
  <drawing r:id="rId2"/>
</worksheet>
</file>

<file path=xl/worksheets/sheet1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38"/>
  <sheetViews>
    <sheetView topLeftCell="A25" workbookViewId="0">
      <selection activeCell="I35" sqref="I35"/>
    </sheetView>
  </sheetViews>
  <sheetFormatPr defaultColWidth="9.140625" defaultRowHeight="15" x14ac:dyDescent="0.25"/>
  <cols>
    <col min="1" max="2" width="9.140625" style="59"/>
    <col min="3" max="3" width="10.28515625" style="59" customWidth="1"/>
    <col min="4" max="16384" width="9.140625" style="59"/>
  </cols>
  <sheetData>
    <row r="1" spans="1:10" ht="21" x14ac:dyDescent="0.35">
      <c r="A1" s="63" t="s">
        <v>209</v>
      </c>
      <c r="B1" s="61"/>
      <c r="C1" s="61"/>
      <c r="I1" s="63"/>
    </row>
    <row r="2" spans="1:10" x14ac:dyDescent="0.25">
      <c r="A2" s="61"/>
      <c r="B2" s="65">
        <v>12.1</v>
      </c>
      <c r="C2" s="61" t="s">
        <v>24</v>
      </c>
      <c r="D2" s="297" t="s">
        <v>179</v>
      </c>
      <c r="E2" s="61"/>
    </row>
    <row r="3" spans="1:10" x14ac:dyDescent="0.25">
      <c r="A3" s="61"/>
      <c r="B3" s="65" t="s">
        <v>277</v>
      </c>
      <c r="C3" s="61" t="s">
        <v>26</v>
      </c>
      <c r="D3" s="297" t="s">
        <v>276</v>
      </c>
    </row>
    <row r="4" spans="1:10" x14ac:dyDescent="0.25">
      <c r="A4" s="61"/>
      <c r="B4" s="25" t="s">
        <v>27</v>
      </c>
      <c r="C4" s="61"/>
      <c r="D4" s="26" t="s">
        <v>155</v>
      </c>
      <c r="E4" s="66"/>
      <c r="F4" s="66"/>
      <c r="G4" s="66"/>
      <c r="H4" s="66"/>
      <c r="I4" s="66"/>
      <c r="J4" s="66"/>
    </row>
    <row r="5" spans="1:10" x14ac:dyDescent="0.25">
      <c r="A5" s="61"/>
      <c r="B5" s="28"/>
      <c r="C5" s="61"/>
    </row>
    <row r="6" spans="1:10" x14ac:dyDescent="0.25">
      <c r="A6" s="61"/>
      <c r="B6" s="61"/>
      <c r="C6" s="61"/>
      <c r="F6" s="26" t="s">
        <v>29</v>
      </c>
      <c r="G6" s="26"/>
      <c r="H6" s="26" t="s">
        <v>178</v>
      </c>
      <c r="I6" s="26"/>
      <c r="J6" s="26"/>
    </row>
    <row r="7" spans="1:10" ht="26.25" x14ac:dyDescent="0.25">
      <c r="A7" s="60" t="s">
        <v>31</v>
      </c>
      <c r="B7" s="60" t="s">
        <v>32</v>
      </c>
      <c r="C7" s="60" t="s">
        <v>33</v>
      </c>
    </row>
    <row r="8" spans="1:10" x14ac:dyDescent="0.25">
      <c r="A8" s="61"/>
      <c r="B8" s="62" t="s">
        <v>34</v>
      </c>
      <c r="C8" s="62" t="s">
        <v>3</v>
      </c>
    </row>
    <row r="9" spans="1:10" x14ac:dyDescent="0.25">
      <c r="A9" s="65">
        <v>1</v>
      </c>
      <c r="B9" s="65"/>
      <c r="C9" s="94">
        <v>186</v>
      </c>
      <c r="E9" s="61" t="s">
        <v>35</v>
      </c>
      <c r="F9" s="61"/>
    </row>
    <row r="10" spans="1:10" x14ac:dyDescent="0.25">
      <c r="A10" s="65">
        <v>1</v>
      </c>
      <c r="B10" s="65"/>
      <c r="C10" s="94">
        <v>177</v>
      </c>
      <c r="E10" s="61" t="s">
        <v>36</v>
      </c>
      <c r="F10" s="61"/>
    </row>
    <row r="11" spans="1:10" x14ac:dyDescent="0.25">
      <c r="A11" s="65">
        <v>1</v>
      </c>
      <c r="B11" s="65"/>
      <c r="C11" s="94">
        <v>174</v>
      </c>
      <c r="E11" s="61" t="s">
        <v>37</v>
      </c>
      <c r="F11" s="61"/>
    </row>
    <row r="12" spans="1:10" x14ac:dyDescent="0.25">
      <c r="A12" s="65">
        <v>1</v>
      </c>
      <c r="B12" s="65"/>
      <c r="C12" s="94">
        <v>181</v>
      </c>
      <c r="E12" s="61" t="s">
        <v>38</v>
      </c>
      <c r="F12" s="61"/>
    </row>
    <row r="13" spans="1:10" x14ac:dyDescent="0.25">
      <c r="A13" s="65">
        <v>1</v>
      </c>
      <c r="B13" s="65"/>
      <c r="C13" s="94">
        <v>179</v>
      </c>
      <c r="E13" s="61" t="s">
        <v>39</v>
      </c>
    </row>
    <row r="14" spans="1:10" x14ac:dyDescent="0.25">
      <c r="A14" s="65">
        <v>1</v>
      </c>
      <c r="B14" s="65"/>
      <c r="C14" s="94">
        <v>192</v>
      </c>
      <c r="E14" s="61" t="s">
        <v>40</v>
      </c>
    </row>
    <row r="15" spans="1:10" x14ac:dyDescent="0.25">
      <c r="A15" s="65">
        <v>1</v>
      </c>
      <c r="B15" s="65"/>
      <c r="C15" s="94">
        <v>168</v>
      </c>
      <c r="E15" s="61" t="s">
        <v>41</v>
      </c>
    </row>
    <row r="16" spans="1:10" x14ac:dyDescent="0.25">
      <c r="A16" s="65">
        <v>1</v>
      </c>
      <c r="B16" s="65"/>
      <c r="C16" s="94">
        <v>172</v>
      </c>
      <c r="E16" s="61" t="s">
        <v>42</v>
      </c>
    </row>
    <row r="17" spans="1:6" x14ac:dyDescent="0.25">
      <c r="A17" s="65">
        <v>1</v>
      </c>
      <c r="B17" s="65"/>
      <c r="C17" s="94">
        <v>179</v>
      </c>
      <c r="E17" s="61" t="s">
        <v>43</v>
      </c>
      <c r="F17" s="61"/>
    </row>
    <row r="18" spans="1:6" x14ac:dyDescent="0.25">
      <c r="A18" s="65">
        <v>1</v>
      </c>
      <c r="B18" s="65"/>
      <c r="C18" s="65">
        <v>163</v>
      </c>
      <c r="E18" s="61" t="s">
        <v>44</v>
      </c>
      <c r="F18" s="61"/>
    </row>
    <row r="19" spans="1:6" x14ac:dyDescent="0.25">
      <c r="A19" s="65">
        <v>1</v>
      </c>
      <c r="B19" s="65"/>
      <c r="C19" s="65">
        <v>147</v>
      </c>
      <c r="E19" s="61" t="s">
        <v>45</v>
      </c>
      <c r="F19" s="61"/>
    </row>
    <row r="20" spans="1:6" x14ac:dyDescent="0.25">
      <c r="A20" s="65">
        <v>1</v>
      </c>
      <c r="B20" s="65"/>
      <c r="C20" s="65">
        <v>159</v>
      </c>
      <c r="E20" s="61" t="s">
        <v>46</v>
      </c>
      <c r="F20" s="61"/>
    </row>
    <row r="21" spans="1:6" x14ac:dyDescent="0.25">
      <c r="A21" s="65">
        <v>1</v>
      </c>
      <c r="B21" s="65"/>
      <c r="C21" s="65">
        <v>138</v>
      </c>
      <c r="E21" s="61" t="s">
        <v>135</v>
      </c>
    </row>
    <row r="22" spans="1:6" x14ac:dyDescent="0.25">
      <c r="A22" s="65">
        <v>1</v>
      </c>
      <c r="B22" s="65"/>
      <c r="C22" s="65">
        <v>195</v>
      </c>
    </row>
    <row r="23" spans="1:6" x14ac:dyDescent="0.25">
      <c r="A23" s="230"/>
      <c r="B23" s="33"/>
      <c r="C23" s="34"/>
    </row>
    <row r="24" spans="1:6" x14ac:dyDescent="0.25">
      <c r="A24" s="230"/>
      <c r="B24" s="33"/>
      <c r="C24" s="34"/>
    </row>
    <row r="25" spans="1:6" ht="15.75" x14ac:dyDescent="0.25">
      <c r="A25" s="230"/>
      <c r="B25" s="33"/>
      <c r="C25" s="34"/>
      <c r="E25" s="35"/>
    </row>
    <row r="26" spans="1:6" ht="15.75" x14ac:dyDescent="0.25">
      <c r="A26" s="33"/>
      <c r="B26" s="33"/>
      <c r="C26" s="34"/>
      <c r="E26" s="35"/>
    </row>
    <row r="27" spans="1:6" ht="15.75" x14ac:dyDescent="0.25">
      <c r="A27" s="33"/>
      <c r="B27" s="33"/>
      <c r="C27" s="34"/>
      <c r="E27" s="35"/>
    </row>
    <row r="28" spans="1:6" ht="15.75" x14ac:dyDescent="0.25">
      <c r="A28" s="33"/>
      <c r="B28" s="33"/>
      <c r="C28" s="34"/>
      <c r="E28" s="35"/>
    </row>
    <row r="29" spans="1:6" ht="15.75" x14ac:dyDescent="0.25">
      <c r="A29" s="33"/>
      <c r="B29" s="33"/>
      <c r="C29" s="34"/>
      <c r="E29" s="35"/>
    </row>
    <row r="30" spans="1:6" x14ac:dyDescent="0.25">
      <c r="A30" s="33"/>
      <c r="B30" s="33"/>
      <c r="C30" s="34"/>
    </row>
    <row r="31" spans="1:6" x14ac:dyDescent="0.25">
      <c r="A31" s="65"/>
      <c r="B31" s="65"/>
      <c r="C31" s="65"/>
    </row>
    <row r="32" spans="1:6" x14ac:dyDescent="0.25">
      <c r="A32" s="61"/>
      <c r="B32" s="64"/>
      <c r="C32" s="64">
        <f>SUM(C9:C31)</f>
        <v>2410</v>
      </c>
      <c r="D32" s="61" t="s">
        <v>48</v>
      </c>
    </row>
    <row r="33" spans="1:5" x14ac:dyDescent="0.25">
      <c r="A33" s="64">
        <f>SUM(A9:A32)</f>
        <v>14</v>
      </c>
      <c r="B33" s="61" t="s">
        <v>49</v>
      </c>
      <c r="C33" s="61"/>
    </row>
    <row r="34" spans="1:5" x14ac:dyDescent="0.25">
      <c r="A34" s="61"/>
      <c r="B34" s="64">
        <f>C32/A33</f>
        <v>172.14285714285714</v>
      </c>
      <c r="C34" s="61" t="s">
        <v>50</v>
      </c>
    </row>
    <row r="35" spans="1:5" x14ac:dyDescent="0.25">
      <c r="A35" s="61"/>
      <c r="B35" s="61"/>
      <c r="C35" s="61"/>
      <c r="D35" s="65">
        <v>200</v>
      </c>
      <c r="E35" s="61" t="s">
        <v>51</v>
      </c>
    </row>
    <row r="36" spans="1:5" x14ac:dyDescent="0.25">
      <c r="A36" s="61"/>
      <c r="B36" s="61"/>
      <c r="C36" s="61"/>
      <c r="D36" s="67">
        <f>B34/D35</f>
        <v>0.86071428571428565</v>
      </c>
      <c r="E36" s="61" t="s">
        <v>52</v>
      </c>
    </row>
    <row r="37" spans="1:5" x14ac:dyDescent="0.25">
      <c r="A37" s="61"/>
      <c r="B37" s="61"/>
      <c r="C37" s="61"/>
    </row>
    <row r="38" spans="1:5" ht="15.75" x14ac:dyDescent="0.25">
      <c r="A38" s="96" t="s">
        <v>152</v>
      </c>
    </row>
  </sheetData>
  <pageMargins left="0.7" right="0.7" top="0.75" bottom="0.75" header="0.3" footer="0.3"/>
  <pageSetup scale="83" orientation="portrait" r:id="rId1"/>
  <drawing r:id="rId2"/>
  <legacyDrawing r:id="rId3"/>
  <oleObjects>
    <mc:AlternateContent xmlns:mc="http://schemas.openxmlformats.org/markup-compatibility/2006">
      <mc:Choice Requires="x14">
        <oleObject progId="Word.Document.12" shapeId="754689" r:id="rId4">
          <objectPr defaultSize="0" r:id="rId5">
            <anchor moveWithCells="1">
              <from>
                <xdr:col>1</xdr:col>
                <xdr:colOff>0</xdr:colOff>
                <xdr:row>39</xdr:row>
                <xdr:rowOff>0</xdr:rowOff>
              </from>
              <to>
                <xdr:col>10</xdr:col>
                <xdr:colOff>381000</xdr:colOff>
                <xdr:row>58</xdr:row>
                <xdr:rowOff>133350</xdr:rowOff>
              </to>
            </anchor>
          </objectPr>
        </oleObject>
      </mc:Choice>
      <mc:Fallback>
        <oleObject progId="Word.Document.12" shapeId="754689" r:id="rId4"/>
      </mc:Fallback>
    </mc:AlternateContent>
  </oleObjects>
</worksheet>
</file>

<file path=xl/worksheets/sheet1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38"/>
  <sheetViews>
    <sheetView topLeftCell="A25" workbookViewId="0">
      <selection activeCell="M44" sqref="M44"/>
    </sheetView>
  </sheetViews>
  <sheetFormatPr defaultColWidth="9.140625" defaultRowHeight="15" x14ac:dyDescent="0.25"/>
  <cols>
    <col min="1" max="2" width="9.140625" style="59"/>
    <col min="3" max="3" width="10.28515625" style="59" customWidth="1"/>
    <col min="4" max="16384" width="9.140625" style="59"/>
  </cols>
  <sheetData>
    <row r="1" spans="1:10" ht="21" x14ac:dyDescent="0.35">
      <c r="A1" s="63" t="s">
        <v>209</v>
      </c>
      <c r="B1" s="61"/>
      <c r="C1" s="61"/>
      <c r="I1" s="63"/>
    </row>
    <row r="2" spans="1:10" x14ac:dyDescent="0.25">
      <c r="A2" s="61"/>
      <c r="B2" s="65">
        <v>12.1</v>
      </c>
      <c r="C2" s="61" t="s">
        <v>24</v>
      </c>
      <c r="D2" s="292" t="s">
        <v>179</v>
      </c>
      <c r="E2" s="61"/>
    </row>
    <row r="3" spans="1:10" x14ac:dyDescent="0.25">
      <c r="A3" s="61"/>
      <c r="B3" s="65" t="s">
        <v>277</v>
      </c>
      <c r="C3" s="61" t="s">
        <v>26</v>
      </c>
      <c r="D3" s="292" t="s">
        <v>276</v>
      </c>
    </row>
    <row r="4" spans="1:10" x14ac:dyDescent="0.25">
      <c r="A4" s="61"/>
      <c r="B4" s="25" t="s">
        <v>27</v>
      </c>
      <c r="C4" s="61"/>
      <c r="D4" s="26" t="s">
        <v>155</v>
      </c>
      <c r="E4" s="66"/>
      <c r="F4" s="66"/>
      <c r="G4" s="66"/>
      <c r="H4" s="66"/>
      <c r="I4" s="66"/>
      <c r="J4" s="66"/>
    </row>
    <row r="5" spans="1:10" x14ac:dyDescent="0.25">
      <c r="A5" s="61"/>
      <c r="B5" s="28"/>
      <c r="C5" s="61"/>
    </row>
    <row r="6" spans="1:10" x14ac:dyDescent="0.25">
      <c r="A6" s="61"/>
      <c r="B6" s="61"/>
      <c r="C6" s="61"/>
      <c r="F6" s="26" t="s">
        <v>29</v>
      </c>
      <c r="G6" s="26"/>
      <c r="H6" s="26" t="s">
        <v>178</v>
      </c>
      <c r="I6" s="26"/>
      <c r="J6" s="26"/>
    </row>
    <row r="7" spans="1:10" ht="26.25" x14ac:dyDescent="0.25">
      <c r="A7" s="60" t="s">
        <v>31</v>
      </c>
      <c r="B7" s="60" t="s">
        <v>32</v>
      </c>
      <c r="C7" s="60" t="s">
        <v>33</v>
      </c>
    </row>
    <row r="8" spans="1:10" x14ac:dyDescent="0.25">
      <c r="A8" s="61"/>
      <c r="B8" s="62" t="s">
        <v>34</v>
      </c>
      <c r="C8" s="62" t="s">
        <v>3</v>
      </c>
    </row>
    <row r="9" spans="1:10" x14ac:dyDescent="0.25">
      <c r="A9" s="65">
        <v>1</v>
      </c>
      <c r="B9" s="65"/>
      <c r="C9" s="94">
        <v>186</v>
      </c>
      <c r="E9" s="61" t="s">
        <v>35</v>
      </c>
      <c r="F9" s="61"/>
    </row>
    <row r="10" spans="1:10" x14ac:dyDescent="0.25">
      <c r="A10" s="65">
        <v>1</v>
      </c>
      <c r="B10" s="65"/>
      <c r="C10" s="94">
        <v>177</v>
      </c>
      <c r="E10" s="61" t="s">
        <v>36</v>
      </c>
      <c r="F10" s="61"/>
    </row>
    <row r="11" spans="1:10" x14ac:dyDescent="0.25">
      <c r="A11" s="65">
        <v>1</v>
      </c>
      <c r="B11" s="65"/>
      <c r="C11" s="94">
        <v>174</v>
      </c>
      <c r="E11" s="61" t="s">
        <v>37</v>
      </c>
      <c r="F11" s="61"/>
    </row>
    <row r="12" spans="1:10" x14ac:dyDescent="0.25">
      <c r="A12" s="65">
        <v>1</v>
      </c>
      <c r="B12" s="65"/>
      <c r="C12" s="94">
        <v>181</v>
      </c>
      <c r="E12" s="61" t="s">
        <v>38</v>
      </c>
      <c r="F12" s="61"/>
    </row>
    <row r="13" spans="1:10" x14ac:dyDescent="0.25">
      <c r="A13" s="65">
        <v>1</v>
      </c>
      <c r="B13" s="65"/>
      <c r="C13" s="94">
        <v>179</v>
      </c>
      <c r="E13" s="61" t="s">
        <v>39</v>
      </c>
    </row>
    <row r="14" spans="1:10" x14ac:dyDescent="0.25">
      <c r="A14" s="65">
        <v>1</v>
      </c>
      <c r="B14" s="65"/>
      <c r="C14" s="94">
        <v>192</v>
      </c>
      <c r="E14" s="61" t="s">
        <v>40</v>
      </c>
    </row>
    <row r="15" spans="1:10" x14ac:dyDescent="0.25">
      <c r="A15" s="65">
        <v>1</v>
      </c>
      <c r="B15" s="65"/>
      <c r="C15" s="94">
        <v>168</v>
      </c>
      <c r="E15" s="61" t="s">
        <v>41</v>
      </c>
    </row>
    <row r="16" spans="1:10" x14ac:dyDescent="0.25">
      <c r="A16" s="65">
        <v>1</v>
      </c>
      <c r="B16" s="65"/>
      <c r="C16" s="94">
        <v>172</v>
      </c>
      <c r="E16" s="61" t="s">
        <v>42</v>
      </c>
    </row>
    <row r="17" spans="1:6" x14ac:dyDescent="0.25">
      <c r="A17" s="65">
        <v>1</v>
      </c>
      <c r="B17" s="65"/>
      <c r="C17" s="94">
        <v>179</v>
      </c>
      <c r="E17" s="61" t="s">
        <v>43</v>
      </c>
      <c r="F17" s="61"/>
    </row>
    <row r="18" spans="1:6" x14ac:dyDescent="0.25">
      <c r="A18" s="65">
        <v>1</v>
      </c>
      <c r="B18" s="65"/>
      <c r="C18" s="65">
        <v>163</v>
      </c>
      <c r="E18" s="61" t="s">
        <v>44</v>
      </c>
      <c r="F18" s="61"/>
    </row>
    <row r="19" spans="1:6" x14ac:dyDescent="0.25">
      <c r="A19" s="65">
        <v>1</v>
      </c>
      <c r="B19" s="65"/>
      <c r="C19" s="65">
        <v>147</v>
      </c>
      <c r="E19" s="61" t="s">
        <v>45</v>
      </c>
      <c r="F19" s="61"/>
    </row>
    <row r="20" spans="1:6" x14ac:dyDescent="0.25">
      <c r="A20" s="65">
        <v>1</v>
      </c>
      <c r="B20" s="65"/>
      <c r="C20" s="65">
        <v>159</v>
      </c>
      <c r="E20" s="61" t="s">
        <v>46</v>
      </c>
      <c r="F20" s="61"/>
    </row>
    <row r="21" spans="1:6" x14ac:dyDescent="0.25">
      <c r="A21" s="65">
        <v>1</v>
      </c>
      <c r="B21" s="65"/>
      <c r="C21" s="65">
        <v>138</v>
      </c>
      <c r="E21" s="61" t="s">
        <v>135</v>
      </c>
    </row>
    <row r="22" spans="1:6" x14ac:dyDescent="0.25">
      <c r="A22" s="65">
        <v>1</v>
      </c>
      <c r="B22" s="65"/>
      <c r="C22" s="65">
        <v>195</v>
      </c>
    </row>
    <row r="23" spans="1:6" x14ac:dyDescent="0.25">
      <c r="A23" s="230"/>
      <c r="B23" s="33"/>
      <c r="C23" s="34"/>
    </row>
    <row r="24" spans="1:6" x14ac:dyDescent="0.25">
      <c r="A24" s="230"/>
      <c r="B24" s="33"/>
      <c r="C24" s="34"/>
    </row>
    <row r="25" spans="1:6" ht="15.75" x14ac:dyDescent="0.25">
      <c r="A25" s="230"/>
      <c r="B25" s="33"/>
      <c r="C25" s="34"/>
      <c r="E25" s="35"/>
    </row>
    <row r="26" spans="1:6" ht="15.75" x14ac:dyDescent="0.25">
      <c r="A26" s="33"/>
      <c r="B26" s="33"/>
      <c r="C26" s="34"/>
      <c r="E26" s="35"/>
    </row>
    <row r="27" spans="1:6" ht="15.75" x14ac:dyDescent="0.25">
      <c r="A27" s="33"/>
      <c r="B27" s="33"/>
      <c r="C27" s="34"/>
      <c r="E27" s="35"/>
    </row>
    <row r="28" spans="1:6" ht="15.75" x14ac:dyDescent="0.25">
      <c r="A28" s="33"/>
      <c r="B28" s="33"/>
      <c r="C28" s="34"/>
      <c r="E28" s="35"/>
    </row>
    <row r="29" spans="1:6" ht="15.75" x14ac:dyDescent="0.25">
      <c r="A29" s="33"/>
      <c r="B29" s="33"/>
      <c r="C29" s="34"/>
      <c r="E29" s="35"/>
    </row>
    <row r="30" spans="1:6" x14ac:dyDescent="0.25">
      <c r="A30" s="33"/>
      <c r="B30" s="33"/>
      <c r="C30" s="34"/>
    </row>
    <row r="31" spans="1:6" x14ac:dyDescent="0.25">
      <c r="A31" s="65"/>
      <c r="B31" s="65"/>
      <c r="C31" s="65"/>
    </row>
    <row r="32" spans="1:6" x14ac:dyDescent="0.25">
      <c r="A32" s="61"/>
      <c r="B32" s="64"/>
      <c r="C32" s="64">
        <f>SUM(C9:C31)</f>
        <v>2410</v>
      </c>
      <c r="D32" s="61" t="s">
        <v>48</v>
      </c>
    </row>
    <row r="33" spans="1:5" x14ac:dyDescent="0.25">
      <c r="A33" s="64">
        <f>SUM(A9:A32)</f>
        <v>14</v>
      </c>
      <c r="B33" s="61" t="s">
        <v>49</v>
      </c>
      <c r="C33" s="61"/>
    </row>
    <row r="34" spans="1:5" x14ac:dyDescent="0.25">
      <c r="A34" s="61"/>
      <c r="B34" s="64">
        <f>C32/A33</f>
        <v>172.14285714285714</v>
      </c>
      <c r="C34" s="61" t="s">
        <v>50</v>
      </c>
    </row>
    <row r="35" spans="1:5" x14ac:dyDescent="0.25">
      <c r="A35" s="61"/>
      <c r="B35" s="61"/>
      <c r="C35" s="61"/>
      <c r="D35" s="65">
        <v>200</v>
      </c>
      <c r="E35" s="61" t="s">
        <v>51</v>
      </c>
    </row>
    <row r="36" spans="1:5" x14ac:dyDescent="0.25">
      <c r="A36" s="61"/>
      <c r="B36" s="61"/>
      <c r="C36" s="61"/>
      <c r="D36" s="67">
        <f>B34/D35</f>
        <v>0.86071428571428565</v>
      </c>
      <c r="E36" s="61" t="s">
        <v>52</v>
      </c>
    </row>
    <row r="37" spans="1:5" x14ac:dyDescent="0.25">
      <c r="A37" s="61"/>
      <c r="B37" s="61"/>
      <c r="C37" s="61"/>
    </row>
    <row r="38" spans="1:5" ht="15.75" x14ac:dyDescent="0.25">
      <c r="A38" s="96" t="s">
        <v>152</v>
      </c>
    </row>
  </sheetData>
  <pageMargins left="0.7" right="0.7" top="0.75" bottom="0.75" header="0.3" footer="0.3"/>
  <pageSetup scale="83" orientation="portrait" r:id="rId1"/>
  <drawing r:id="rId2"/>
  <legacyDrawing r:id="rId3"/>
  <oleObjects>
    <mc:AlternateContent xmlns:mc="http://schemas.openxmlformats.org/markup-compatibility/2006">
      <mc:Choice Requires="x14">
        <oleObject progId="Word.Document.12" shapeId="471043" r:id="rId4">
          <objectPr defaultSize="0" r:id="rId5">
            <anchor moveWithCells="1">
              <from>
                <xdr:col>1</xdr:col>
                <xdr:colOff>0</xdr:colOff>
                <xdr:row>39</xdr:row>
                <xdr:rowOff>0</xdr:rowOff>
              </from>
              <to>
                <xdr:col>10</xdr:col>
                <xdr:colOff>381000</xdr:colOff>
                <xdr:row>58</xdr:row>
                <xdr:rowOff>123825</xdr:rowOff>
              </to>
            </anchor>
          </objectPr>
        </oleObject>
      </mc:Choice>
      <mc:Fallback>
        <oleObject progId="Word.Document.12" shapeId="471043" r:id="rId4"/>
      </mc:Fallback>
    </mc:AlternateContent>
  </oleObjects>
</worksheet>
</file>

<file path=xl/worksheets/sheet1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38"/>
  <sheetViews>
    <sheetView topLeftCell="A43" workbookViewId="0">
      <selection activeCell="M42" sqref="M42"/>
    </sheetView>
  </sheetViews>
  <sheetFormatPr defaultColWidth="9.140625" defaultRowHeight="15" x14ac:dyDescent="0.25"/>
  <cols>
    <col min="1" max="2" width="9.140625" style="59"/>
    <col min="3" max="3" width="10.28515625" style="59" customWidth="1"/>
    <col min="4" max="16384" width="9.140625" style="59"/>
  </cols>
  <sheetData>
    <row r="1" spans="1:10" ht="21" x14ac:dyDescent="0.35">
      <c r="A1" s="63" t="s">
        <v>209</v>
      </c>
      <c r="B1" s="61"/>
      <c r="C1" s="61"/>
      <c r="I1" s="63"/>
    </row>
    <row r="2" spans="1:10" x14ac:dyDescent="0.25">
      <c r="A2" s="61"/>
      <c r="B2" s="65">
        <v>12.1</v>
      </c>
      <c r="C2" s="61" t="s">
        <v>24</v>
      </c>
      <c r="D2" s="242" t="s">
        <v>296</v>
      </c>
      <c r="E2" s="61"/>
    </row>
    <row r="3" spans="1:10" x14ac:dyDescent="0.25">
      <c r="A3" s="61"/>
      <c r="B3" s="65" t="s">
        <v>99</v>
      </c>
      <c r="C3" s="61" t="s">
        <v>26</v>
      </c>
      <c r="D3" s="242" t="s">
        <v>245</v>
      </c>
    </row>
    <row r="4" spans="1:10" x14ac:dyDescent="0.25">
      <c r="A4" s="61"/>
      <c r="B4" s="25" t="s">
        <v>27</v>
      </c>
      <c r="C4" s="61"/>
      <c r="D4" s="26" t="s">
        <v>100</v>
      </c>
      <c r="E4" s="66"/>
      <c r="F4" s="66"/>
      <c r="G4" s="66"/>
      <c r="H4" s="66"/>
      <c r="I4" s="66"/>
      <c r="J4" s="66"/>
    </row>
    <row r="5" spans="1:10" x14ac:dyDescent="0.25">
      <c r="A5" s="61"/>
      <c r="B5" s="28"/>
      <c r="C5" s="61"/>
    </row>
    <row r="6" spans="1:10" x14ac:dyDescent="0.25">
      <c r="A6" s="61"/>
      <c r="B6" s="61"/>
      <c r="C6" s="61"/>
      <c r="F6" s="26" t="s">
        <v>29</v>
      </c>
      <c r="G6" s="26"/>
      <c r="H6" s="26" t="s">
        <v>218</v>
      </c>
      <c r="I6" s="26"/>
      <c r="J6" s="26"/>
    </row>
    <row r="7" spans="1:10" ht="26.25" x14ac:dyDescent="0.25">
      <c r="A7" s="60" t="s">
        <v>31</v>
      </c>
      <c r="B7" s="60" t="s">
        <v>32</v>
      </c>
      <c r="C7" s="60" t="s">
        <v>33</v>
      </c>
    </row>
    <row r="8" spans="1:10" x14ac:dyDescent="0.25">
      <c r="A8" s="61"/>
      <c r="B8" s="62" t="s">
        <v>34</v>
      </c>
      <c r="C8" s="62" t="s">
        <v>3</v>
      </c>
    </row>
    <row r="9" spans="1:10" x14ac:dyDescent="0.25">
      <c r="A9" s="65">
        <v>1</v>
      </c>
      <c r="B9" s="65"/>
      <c r="C9" s="94">
        <v>45</v>
      </c>
      <c r="E9" s="61" t="s">
        <v>35</v>
      </c>
      <c r="F9" s="61"/>
    </row>
    <row r="10" spans="1:10" x14ac:dyDescent="0.25">
      <c r="A10" s="65">
        <v>1</v>
      </c>
      <c r="B10" s="65"/>
      <c r="C10" s="94">
        <v>40</v>
      </c>
      <c r="E10" s="61" t="s">
        <v>36</v>
      </c>
      <c r="F10" s="61"/>
    </row>
    <row r="11" spans="1:10" x14ac:dyDescent="0.25">
      <c r="A11" s="65">
        <v>1</v>
      </c>
      <c r="B11" s="65"/>
      <c r="C11" s="94">
        <v>37.5</v>
      </c>
      <c r="E11" s="61" t="s">
        <v>37</v>
      </c>
      <c r="F11" s="61"/>
    </row>
    <row r="12" spans="1:10" x14ac:dyDescent="0.25">
      <c r="A12" s="65">
        <v>1</v>
      </c>
      <c r="B12" s="65"/>
      <c r="C12" s="94">
        <v>45</v>
      </c>
      <c r="E12" s="61" t="s">
        <v>38</v>
      </c>
      <c r="F12" s="61"/>
    </row>
    <row r="13" spans="1:10" x14ac:dyDescent="0.25">
      <c r="A13" s="65">
        <v>1</v>
      </c>
      <c r="B13" s="65"/>
      <c r="C13" s="94">
        <v>47.5</v>
      </c>
      <c r="E13" s="61" t="s">
        <v>39</v>
      </c>
    </row>
    <row r="14" spans="1:10" x14ac:dyDescent="0.25">
      <c r="A14" s="65">
        <v>1</v>
      </c>
      <c r="B14" s="65"/>
      <c r="C14" s="94">
        <v>42.5</v>
      </c>
      <c r="E14" s="61" t="s">
        <v>40</v>
      </c>
    </row>
    <row r="15" spans="1:10" x14ac:dyDescent="0.25">
      <c r="A15" s="65">
        <v>1</v>
      </c>
      <c r="B15" s="65"/>
      <c r="C15" s="94">
        <v>45</v>
      </c>
      <c r="E15" s="61" t="s">
        <v>41</v>
      </c>
    </row>
    <row r="16" spans="1:10" x14ac:dyDescent="0.25">
      <c r="A16" s="65">
        <v>1</v>
      </c>
      <c r="B16" s="65"/>
      <c r="C16" s="94">
        <v>45</v>
      </c>
      <c r="E16" s="61" t="s">
        <v>42</v>
      </c>
    </row>
    <row r="17" spans="1:6" x14ac:dyDescent="0.25">
      <c r="A17" s="65">
        <v>1</v>
      </c>
      <c r="B17" s="65"/>
      <c r="C17" s="94">
        <v>45</v>
      </c>
      <c r="E17" s="61" t="s">
        <v>43</v>
      </c>
      <c r="F17" s="61"/>
    </row>
    <row r="18" spans="1:6" x14ac:dyDescent="0.25">
      <c r="A18" s="65">
        <v>1</v>
      </c>
      <c r="B18" s="65"/>
      <c r="C18" s="65">
        <v>20</v>
      </c>
      <c r="E18" s="61" t="s">
        <v>44</v>
      </c>
      <c r="F18" s="61"/>
    </row>
    <row r="19" spans="1:6" x14ac:dyDescent="0.25">
      <c r="A19" s="230"/>
      <c r="B19" s="33"/>
      <c r="C19" s="33"/>
      <c r="E19" s="61" t="s">
        <v>45</v>
      </c>
      <c r="F19" s="61"/>
    </row>
    <row r="20" spans="1:6" x14ac:dyDescent="0.25">
      <c r="A20" s="230"/>
      <c r="B20" s="33"/>
      <c r="C20" s="33"/>
      <c r="E20" s="61" t="s">
        <v>46</v>
      </c>
      <c r="F20" s="61"/>
    </row>
    <row r="21" spans="1:6" x14ac:dyDescent="0.25">
      <c r="A21" s="230"/>
      <c r="B21" s="33"/>
      <c r="C21" s="33"/>
      <c r="E21" s="61" t="s">
        <v>135</v>
      </c>
    </row>
    <row r="22" spans="1:6" x14ac:dyDescent="0.25">
      <c r="A22" s="230"/>
      <c r="B22" s="33"/>
      <c r="C22" s="33"/>
    </row>
    <row r="23" spans="1:6" x14ac:dyDescent="0.25">
      <c r="A23" s="230"/>
      <c r="B23" s="33"/>
      <c r="C23" s="34"/>
    </row>
    <row r="24" spans="1:6" x14ac:dyDescent="0.25">
      <c r="A24" s="230"/>
      <c r="B24" s="33"/>
      <c r="C24" s="34"/>
    </row>
    <row r="25" spans="1:6" ht="15.75" x14ac:dyDescent="0.25">
      <c r="A25" s="230"/>
      <c r="B25" s="33"/>
      <c r="C25" s="34"/>
      <c r="E25" s="35"/>
    </row>
    <row r="26" spans="1:6" ht="15.75" x14ac:dyDescent="0.25">
      <c r="A26" s="33"/>
      <c r="B26" s="33"/>
      <c r="C26" s="34"/>
      <c r="E26" s="35"/>
    </row>
    <row r="27" spans="1:6" ht="15.75" x14ac:dyDescent="0.25">
      <c r="A27" s="33"/>
      <c r="B27" s="33"/>
      <c r="C27" s="34"/>
      <c r="E27" s="35"/>
    </row>
    <row r="28" spans="1:6" ht="15.75" x14ac:dyDescent="0.25">
      <c r="A28" s="33"/>
      <c r="B28" s="33"/>
      <c r="C28" s="34"/>
      <c r="E28" s="35"/>
    </row>
    <row r="29" spans="1:6" ht="15.75" x14ac:dyDescent="0.25">
      <c r="A29" s="33"/>
      <c r="B29" s="33"/>
      <c r="C29" s="34"/>
      <c r="E29" s="35"/>
    </row>
    <row r="30" spans="1:6" x14ac:dyDescent="0.25">
      <c r="A30" s="33"/>
      <c r="B30" s="33"/>
      <c r="C30" s="34"/>
    </row>
    <row r="31" spans="1:6" x14ac:dyDescent="0.25">
      <c r="A31" s="65"/>
      <c r="B31" s="65"/>
      <c r="C31" s="65"/>
    </row>
    <row r="32" spans="1:6" x14ac:dyDescent="0.25">
      <c r="A32" s="61"/>
      <c r="B32" s="64"/>
      <c r="C32" s="64">
        <f>SUM(C9:C31)</f>
        <v>412.5</v>
      </c>
      <c r="D32" s="61" t="s">
        <v>48</v>
      </c>
    </row>
    <row r="33" spans="1:5" x14ac:dyDescent="0.25">
      <c r="A33" s="64">
        <f>SUM(A9:A32)</f>
        <v>10</v>
      </c>
      <c r="B33" s="61" t="s">
        <v>49</v>
      </c>
      <c r="C33" s="61"/>
    </row>
    <row r="34" spans="1:5" x14ac:dyDescent="0.25">
      <c r="A34" s="61"/>
      <c r="B34" s="64">
        <f>C32/A33</f>
        <v>41.25</v>
      </c>
      <c r="C34" s="61" t="s">
        <v>50</v>
      </c>
    </row>
    <row r="35" spans="1:5" x14ac:dyDescent="0.25">
      <c r="A35" s="61"/>
      <c r="B35" s="61"/>
      <c r="C35" s="61"/>
      <c r="D35" s="65">
        <v>50</v>
      </c>
      <c r="E35" s="61" t="s">
        <v>51</v>
      </c>
    </row>
    <row r="36" spans="1:5" x14ac:dyDescent="0.25">
      <c r="A36" s="61"/>
      <c r="B36" s="61"/>
      <c r="C36" s="61"/>
      <c r="D36" s="67">
        <f>B34/D35</f>
        <v>0.82499999999999996</v>
      </c>
      <c r="E36" s="61" t="s">
        <v>52</v>
      </c>
    </row>
    <row r="37" spans="1:5" x14ac:dyDescent="0.25">
      <c r="A37" s="61"/>
      <c r="B37" s="61"/>
      <c r="C37" s="61"/>
    </row>
    <row r="38" spans="1:5" ht="15.75" x14ac:dyDescent="0.25">
      <c r="A38" s="96" t="s">
        <v>152</v>
      </c>
    </row>
  </sheetData>
  <pageMargins left="0.7" right="0.7" top="0.75" bottom="0.75" header="0.3" footer="0.3"/>
  <pageSetup scale="83" orientation="portrait" r:id="rId1"/>
  <drawing r:id="rId2"/>
  <legacyDrawing r:id="rId3"/>
  <oleObjects>
    <mc:AlternateContent xmlns:mc="http://schemas.openxmlformats.org/markup-compatibility/2006">
      <mc:Choice Requires="x14">
        <oleObject progId="Word.Document.12" shapeId="386051" r:id="rId4">
          <objectPr defaultSize="0" r:id="rId5">
            <anchor moveWithCells="1">
              <from>
                <xdr:col>1</xdr:col>
                <xdr:colOff>0</xdr:colOff>
                <xdr:row>39</xdr:row>
                <xdr:rowOff>0</xdr:rowOff>
              </from>
              <to>
                <xdr:col>10</xdr:col>
                <xdr:colOff>381000</xdr:colOff>
                <xdr:row>58</xdr:row>
                <xdr:rowOff>57150</xdr:rowOff>
              </to>
            </anchor>
          </objectPr>
        </oleObject>
      </mc:Choice>
      <mc:Fallback>
        <oleObject progId="Word.Document.12" shapeId="386051" r:id="rId4"/>
      </mc:Fallback>
    </mc:AlternateContent>
  </oleObjects>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8"/>
  <sheetViews>
    <sheetView workbookViewId="0">
      <selection activeCell="A15" sqref="A15"/>
    </sheetView>
  </sheetViews>
  <sheetFormatPr defaultColWidth="9.140625" defaultRowHeight="15" x14ac:dyDescent="0.25"/>
  <cols>
    <col min="1" max="2" width="9.140625" style="59"/>
    <col min="3" max="3" width="10.28515625" style="59" customWidth="1"/>
    <col min="4" max="16384" width="9.140625" style="59"/>
  </cols>
  <sheetData>
    <row r="1" spans="1:10" ht="21" x14ac:dyDescent="0.35">
      <c r="A1" s="63" t="s">
        <v>209</v>
      </c>
      <c r="B1" s="61"/>
      <c r="C1" s="61"/>
      <c r="I1" s="63"/>
    </row>
    <row r="2" spans="1:10" x14ac:dyDescent="0.25">
      <c r="A2" s="61"/>
      <c r="B2" s="65">
        <v>12.1</v>
      </c>
      <c r="C2" s="61" t="s">
        <v>24</v>
      </c>
      <c r="D2" s="208" t="s">
        <v>98</v>
      </c>
      <c r="E2" s="61"/>
    </row>
    <row r="3" spans="1:10" x14ac:dyDescent="0.25">
      <c r="A3" s="61"/>
      <c r="B3" s="65" t="s">
        <v>99</v>
      </c>
      <c r="C3" s="61" t="s">
        <v>26</v>
      </c>
      <c r="D3" s="208" t="s">
        <v>219</v>
      </c>
    </row>
    <row r="4" spans="1:10" x14ac:dyDescent="0.25">
      <c r="A4" s="61"/>
      <c r="B4" s="25" t="s">
        <v>27</v>
      </c>
      <c r="C4" s="61"/>
      <c r="D4" s="26" t="s">
        <v>100</v>
      </c>
      <c r="E4" s="66"/>
      <c r="F4" s="66"/>
      <c r="G4" s="66"/>
      <c r="H4" s="66"/>
      <c r="I4" s="66"/>
      <c r="J4" s="66"/>
    </row>
    <row r="5" spans="1:10" x14ac:dyDescent="0.25">
      <c r="A5" s="61"/>
      <c r="B5" s="28"/>
      <c r="C5" s="61"/>
    </row>
    <row r="6" spans="1:10" x14ac:dyDescent="0.25">
      <c r="A6" s="61"/>
      <c r="B6" s="61"/>
      <c r="C6" s="61"/>
      <c r="F6" s="26" t="s">
        <v>29</v>
      </c>
      <c r="G6" s="26"/>
      <c r="H6" s="26" t="s">
        <v>177</v>
      </c>
      <c r="I6" s="26"/>
      <c r="J6" s="26"/>
    </row>
    <row r="7" spans="1:10" ht="26.25" x14ac:dyDescent="0.25">
      <c r="A7" s="60" t="s">
        <v>31</v>
      </c>
      <c r="B7" s="60" t="s">
        <v>32</v>
      </c>
      <c r="C7" s="60" t="s">
        <v>33</v>
      </c>
    </row>
    <row r="8" spans="1:10" x14ac:dyDescent="0.25">
      <c r="A8" s="61"/>
      <c r="B8" s="62" t="s">
        <v>34</v>
      </c>
      <c r="C8" s="62" t="s">
        <v>3</v>
      </c>
    </row>
    <row r="9" spans="1:10" x14ac:dyDescent="0.25">
      <c r="A9" s="229">
        <v>1</v>
      </c>
      <c r="B9" s="65">
        <v>1</v>
      </c>
      <c r="C9" s="226">
        <v>162</v>
      </c>
      <c r="E9" s="61" t="s">
        <v>35</v>
      </c>
      <c r="F9" s="61"/>
    </row>
    <row r="10" spans="1:10" x14ac:dyDescent="0.25">
      <c r="A10" s="229">
        <v>1</v>
      </c>
      <c r="B10" s="65">
        <v>2</v>
      </c>
      <c r="C10" s="226">
        <v>150</v>
      </c>
      <c r="E10" s="61" t="s">
        <v>36</v>
      </c>
      <c r="F10" s="61"/>
    </row>
    <row r="11" spans="1:10" x14ac:dyDescent="0.25">
      <c r="A11" s="229">
        <v>1</v>
      </c>
      <c r="B11" s="65">
        <v>3</v>
      </c>
      <c r="C11" s="226">
        <v>174</v>
      </c>
      <c r="E11" s="61" t="s">
        <v>37</v>
      </c>
      <c r="F11" s="61"/>
    </row>
    <row r="12" spans="1:10" x14ac:dyDescent="0.25">
      <c r="A12" s="229"/>
      <c r="B12" s="65">
        <v>4</v>
      </c>
      <c r="C12" s="226"/>
      <c r="E12" s="61" t="s">
        <v>38</v>
      </c>
      <c r="F12" s="61"/>
    </row>
    <row r="13" spans="1:10" x14ac:dyDescent="0.25">
      <c r="A13" s="229">
        <v>1</v>
      </c>
      <c r="B13" s="65">
        <v>5</v>
      </c>
      <c r="C13" s="226">
        <v>174</v>
      </c>
      <c r="E13" s="61" t="s">
        <v>39</v>
      </c>
    </row>
    <row r="14" spans="1:10" x14ac:dyDescent="0.25">
      <c r="A14" s="229"/>
      <c r="B14" s="65">
        <v>6</v>
      </c>
      <c r="C14" s="226"/>
      <c r="E14" s="61" t="s">
        <v>40</v>
      </c>
    </row>
    <row r="15" spans="1:10" x14ac:dyDescent="0.25">
      <c r="A15" s="229">
        <v>1</v>
      </c>
      <c r="B15" s="65">
        <v>7</v>
      </c>
      <c r="C15" s="226">
        <v>200</v>
      </c>
      <c r="E15" s="61" t="s">
        <v>41</v>
      </c>
    </row>
    <row r="16" spans="1:10" x14ac:dyDescent="0.25">
      <c r="A16" s="229">
        <v>1</v>
      </c>
      <c r="B16" s="65">
        <v>8</v>
      </c>
      <c r="C16" s="226">
        <v>127</v>
      </c>
      <c r="E16" s="61" t="s">
        <v>42</v>
      </c>
    </row>
    <row r="17" spans="1:6" x14ac:dyDescent="0.25">
      <c r="A17" s="229">
        <v>1</v>
      </c>
      <c r="B17" s="65">
        <v>9</v>
      </c>
      <c r="C17" s="226">
        <v>178</v>
      </c>
      <c r="E17" s="61" t="s">
        <v>43</v>
      </c>
      <c r="F17" s="61"/>
    </row>
    <row r="18" spans="1:6" x14ac:dyDescent="0.25">
      <c r="A18" s="229">
        <v>1</v>
      </c>
      <c r="B18" s="65">
        <v>10</v>
      </c>
      <c r="C18" s="227">
        <v>152</v>
      </c>
      <c r="E18" s="61" t="s">
        <v>44</v>
      </c>
      <c r="F18" s="61"/>
    </row>
    <row r="19" spans="1:6" x14ac:dyDescent="0.25">
      <c r="A19" s="229">
        <v>1</v>
      </c>
      <c r="B19" s="65">
        <v>11</v>
      </c>
      <c r="C19" s="227">
        <v>195</v>
      </c>
      <c r="E19" s="61" t="s">
        <v>45</v>
      </c>
      <c r="F19" s="61"/>
    </row>
    <row r="20" spans="1:6" x14ac:dyDescent="0.25">
      <c r="A20" s="229">
        <v>1</v>
      </c>
      <c r="B20" s="65">
        <v>12</v>
      </c>
      <c r="C20" s="227">
        <v>177</v>
      </c>
      <c r="E20" s="61" t="s">
        <v>46</v>
      </c>
      <c r="F20" s="61"/>
    </row>
    <row r="21" spans="1:6" x14ac:dyDescent="0.25">
      <c r="A21" s="229">
        <v>1</v>
      </c>
      <c r="B21" s="65">
        <v>13</v>
      </c>
      <c r="C21" s="227">
        <v>200</v>
      </c>
      <c r="E21" s="61" t="s">
        <v>135</v>
      </c>
    </row>
    <row r="22" spans="1:6" x14ac:dyDescent="0.25">
      <c r="A22" s="229">
        <v>1</v>
      </c>
      <c r="B22" s="65">
        <v>14</v>
      </c>
      <c r="C22" s="227">
        <v>188</v>
      </c>
    </row>
    <row r="23" spans="1:6" x14ac:dyDescent="0.25">
      <c r="A23" s="229">
        <v>1</v>
      </c>
      <c r="B23" s="65">
        <v>15</v>
      </c>
      <c r="C23" s="228">
        <v>172</v>
      </c>
    </row>
    <row r="24" spans="1:6" x14ac:dyDescent="0.25">
      <c r="A24" s="229">
        <v>1</v>
      </c>
      <c r="B24" s="65">
        <v>16</v>
      </c>
      <c r="C24" s="228">
        <v>178</v>
      </c>
    </row>
    <row r="25" spans="1:6" ht="15.75" x14ac:dyDescent="0.25">
      <c r="A25" s="230">
        <v>1</v>
      </c>
      <c r="B25" s="33">
        <v>17</v>
      </c>
      <c r="C25" s="228">
        <v>162</v>
      </c>
      <c r="E25" s="35"/>
    </row>
    <row r="26" spans="1:6" ht="15.75" x14ac:dyDescent="0.25">
      <c r="A26" s="33"/>
      <c r="B26" s="33"/>
      <c r="C26" s="34"/>
      <c r="E26" s="35"/>
    </row>
    <row r="27" spans="1:6" ht="15.75" x14ac:dyDescent="0.25">
      <c r="A27" s="33"/>
      <c r="B27" s="33"/>
      <c r="C27" s="34"/>
      <c r="E27" s="35"/>
    </row>
    <row r="28" spans="1:6" ht="15.75" x14ac:dyDescent="0.25">
      <c r="A28" s="33"/>
      <c r="B28" s="33"/>
      <c r="C28" s="34"/>
      <c r="E28" s="35"/>
    </row>
    <row r="29" spans="1:6" ht="15.75" x14ac:dyDescent="0.25">
      <c r="A29" s="33"/>
      <c r="B29" s="33"/>
      <c r="C29" s="34"/>
      <c r="E29" s="35"/>
    </row>
    <row r="30" spans="1:6" x14ac:dyDescent="0.25">
      <c r="A30" s="33"/>
      <c r="B30" s="33"/>
      <c r="C30" s="34"/>
    </row>
    <row r="31" spans="1:6" x14ac:dyDescent="0.25">
      <c r="A31" s="65"/>
      <c r="B31" s="65"/>
      <c r="C31" s="65"/>
    </row>
    <row r="32" spans="1:6" x14ac:dyDescent="0.25">
      <c r="A32" s="61"/>
      <c r="B32" s="64"/>
      <c r="C32" s="64">
        <f>SUM(C9:C31)</f>
        <v>2589</v>
      </c>
      <c r="D32" s="61" t="s">
        <v>48</v>
      </c>
    </row>
    <row r="33" spans="1:5" x14ac:dyDescent="0.25">
      <c r="A33" s="64">
        <f>SUM(A9:A32)</f>
        <v>15</v>
      </c>
      <c r="B33" s="61" t="s">
        <v>49</v>
      </c>
      <c r="C33" s="61"/>
    </row>
    <row r="34" spans="1:5" x14ac:dyDescent="0.25">
      <c r="A34" s="61"/>
      <c r="B34" s="64">
        <f>C32/A33</f>
        <v>172.6</v>
      </c>
      <c r="C34" s="61" t="s">
        <v>50</v>
      </c>
    </row>
    <row r="35" spans="1:5" x14ac:dyDescent="0.25">
      <c r="A35" s="61"/>
      <c r="B35" s="61"/>
      <c r="C35" s="61"/>
      <c r="D35" s="65">
        <v>200</v>
      </c>
      <c r="E35" s="61" t="s">
        <v>51</v>
      </c>
    </row>
    <row r="36" spans="1:5" x14ac:dyDescent="0.25">
      <c r="A36" s="61"/>
      <c r="B36" s="61"/>
      <c r="C36" s="61"/>
      <c r="D36" s="67">
        <f>B34/D35</f>
        <v>0.86299999999999999</v>
      </c>
      <c r="E36" s="61" t="s">
        <v>52</v>
      </c>
    </row>
    <row r="37" spans="1:5" x14ac:dyDescent="0.25">
      <c r="A37" s="61"/>
      <c r="B37" s="61"/>
      <c r="C37" s="61"/>
    </row>
    <row r="38" spans="1:5" ht="15.75" x14ac:dyDescent="0.25">
      <c r="A38" s="96" t="s">
        <v>152</v>
      </c>
    </row>
  </sheetData>
  <pageMargins left="0.7" right="0.7" top="0.75" bottom="0.75" header="0.3" footer="0.3"/>
  <pageSetup scale="83"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88"/>
  <sheetViews>
    <sheetView topLeftCell="A37" workbookViewId="0">
      <selection activeCell="L47" sqref="L47"/>
    </sheetView>
  </sheetViews>
  <sheetFormatPr defaultColWidth="9.140625" defaultRowHeight="15" x14ac:dyDescent="0.25"/>
  <cols>
    <col min="1" max="1" width="5.28515625" style="61" customWidth="1"/>
    <col min="2" max="2" width="9.140625" style="61"/>
    <col min="3" max="3" width="10.140625" style="61" customWidth="1"/>
    <col min="4" max="16384" width="9.140625" style="59"/>
  </cols>
  <sheetData>
    <row r="1" spans="1:10" ht="21" x14ac:dyDescent="0.35">
      <c r="A1" s="63" t="s">
        <v>206</v>
      </c>
    </row>
    <row r="2" spans="1:10" x14ac:dyDescent="0.25">
      <c r="B2" s="65">
        <v>2.1</v>
      </c>
      <c r="C2" s="61" t="s">
        <v>24</v>
      </c>
      <c r="D2" s="297" t="s">
        <v>227</v>
      </c>
    </row>
    <row r="3" spans="1:10" x14ac:dyDescent="0.25">
      <c r="B3" s="65" t="s">
        <v>82</v>
      </c>
      <c r="C3" s="61" t="s">
        <v>26</v>
      </c>
      <c r="D3" s="297" t="s">
        <v>245</v>
      </c>
    </row>
    <row r="4" spans="1:10" x14ac:dyDescent="0.25">
      <c r="B4" s="25" t="s">
        <v>27</v>
      </c>
      <c r="D4" s="26" t="s">
        <v>83</v>
      </c>
      <c r="E4" s="66"/>
      <c r="F4" s="66"/>
      <c r="G4" s="66"/>
      <c r="H4" s="66"/>
      <c r="I4" s="66"/>
      <c r="J4" s="66"/>
    </row>
    <row r="5" spans="1:10" x14ac:dyDescent="0.25">
      <c r="B5" s="28"/>
    </row>
    <row r="6" spans="1:10" x14ac:dyDescent="0.25">
      <c r="F6" s="26" t="s">
        <v>29</v>
      </c>
      <c r="G6" s="26"/>
      <c r="H6" s="26" t="s">
        <v>218</v>
      </c>
      <c r="I6" s="26"/>
      <c r="J6" s="26"/>
    </row>
    <row r="7" spans="1:10" ht="26.25" x14ac:dyDescent="0.25">
      <c r="A7" s="60" t="s">
        <v>31</v>
      </c>
      <c r="B7" s="165" t="s">
        <v>32</v>
      </c>
      <c r="C7" s="165" t="s">
        <v>33</v>
      </c>
    </row>
    <row r="8" spans="1:10" x14ac:dyDescent="0.25">
      <c r="B8" s="166" t="s">
        <v>34</v>
      </c>
      <c r="C8" s="166" t="s">
        <v>3</v>
      </c>
    </row>
    <row r="9" spans="1:10" x14ac:dyDescent="0.25">
      <c r="A9" s="184">
        <v>1</v>
      </c>
      <c r="B9" s="172"/>
      <c r="C9" s="172">
        <v>50</v>
      </c>
      <c r="E9" s="61" t="s">
        <v>35</v>
      </c>
      <c r="F9" s="61"/>
    </row>
    <row r="10" spans="1:10" x14ac:dyDescent="0.25">
      <c r="A10" s="184">
        <v>1</v>
      </c>
      <c r="B10" s="172"/>
      <c r="C10" s="172">
        <v>10</v>
      </c>
      <c r="E10" s="61" t="s">
        <v>36</v>
      </c>
      <c r="F10" s="61"/>
    </row>
    <row r="11" spans="1:10" x14ac:dyDescent="0.25">
      <c r="A11" s="184">
        <v>1</v>
      </c>
      <c r="B11" s="172"/>
      <c r="C11" s="172">
        <v>90</v>
      </c>
      <c r="E11" s="61" t="s">
        <v>37</v>
      </c>
      <c r="F11" s="61"/>
    </row>
    <row r="12" spans="1:10" x14ac:dyDescent="0.25">
      <c r="A12" s="184">
        <v>1</v>
      </c>
      <c r="B12" s="172"/>
      <c r="C12" s="172">
        <v>10</v>
      </c>
      <c r="E12" s="61"/>
      <c r="F12" s="61"/>
    </row>
    <row r="13" spans="1:10" x14ac:dyDescent="0.25">
      <c r="A13" s="184">
        <v>1</v>
      </c>
      <c r="B13" s="172"/>
      <c r="C13" s="172">
        <v>92</v>
      </c>
      <c r="E13" s="61" t="s">
        <v>38</v>
      </c>
      <c r="F13" s="61"/>
    </row>
    <row r="14" spans="1:10" x14ac:dyDescent="0.25">
      <c r="A14" s="184">
        <v>1</v>
      </c>
      <c r="B14" s="172"/>
      <c r="C14" s="172">
        <v>100</v>
      </c>
      <c r="E14" s="61" t="s">
        <v>39</v>
      </c>
      <c r="F14" s="61"/>
    </row>
    <row r="15" spans="1:10" x14ac:dyDescent="0.25">
      <c r="A15" s="184">
        <v>1</v>
      </c>
      <c r="B15" s="172"/>
      <c r="C15" s="172">
        <v>92</v>
      </c>
      <c r="E15" s="61" t="s">
        <v>40</v>
      </c>
      <c r="F15" s="61"/>
    </row>
    <row r="16" spans="1:10" x14ac:dyDescent="0.25">
      <c r="A16" s="184">
        <v>1</v>
      </c>
      <c r="B16" s="172"/>
      <c r="C16" s="172">
        <v>50</v>
      </c>
      <c r="E16" s="61" t="s">
        <v>41</v>
      </c>
      <c r="F16" s="61"/>
    </row>
    <row r="17" spans="1:6" x14ac:dyDescent="0.25">
      <c r="A17" s="184">
        <v>1</v>
      </c>
      <c r="B17" s="172"/>
      <c r="C17" s="172">
        <v>92</v>
      </c>
      <c r="E17" s="61" t="s">
        <v>42</v>
      </c>
      <c r="F17" s="61"/>
    </row>
    <row r="18" spans="1:6" x14ac:dyDescent="0.25">
      <c r="A18" s="184">
        <v>1</v>
      </c>
      <c r="B18" s="172"/>
      <c r="C18" s="172">
        <v>92</v>
      </c>
      <c r="E18" s="61" t="s">
        <v>43</v>
      </c>
      <c r="F18" s="61"/>
    </row>
    <row r="19" spans="1:6" x14ac:dyDescent="0.25">
      <c r="A19" s="184">
        <v>1</v>
      </c>
      <c r="B19" s="172"/>
      <c r="C19" s="172">
        <v>90</v>
      </c>
      <c r="E19" s="61" t="s">
        <v>44</v>
      </c>
      <c r="F19" s="61"/>
    </row>
    <row r="20" spans="1:6" x14ac:dyDescent="0.25">
      <c r="A20" s="184">
        <v>1</v>
      </c>
      <c r="B20" s="172"/>
      <c r="C20" s="172">
        <v>100</v>
      </c>
      <c r="E20" s="61" t="s">
        <v>45</v>
      </c>
    </row>
    <row r="21" spans="1:6" x14ac:dyDescent="0.25">
      <c r="A21" s="184"/>
      <c r="B21" s="172"/>
      <c r="C21" s="172"/>
      <c r="E21" s="61" t="s">
        <v>46</v>
      </c>
    </row>
    <row r="22" spans="1:6" x14ac:dyDescent="0.25">
      <c r="A22" s="184"/>
      <c r="B22" s="172"/>
      <c r="C22" s="172"/>
    </row>
    <row r="23" spans="1:6" x14ac:dyDescent="0.25">
      <c r="A23" s="184"/>
      <c r="B23" s="172"/>
      <c r="C23" s="172"/>
      <c r="E23" s="61" t="s">
        <v>47</v>
      </c>
    </row>
    <row r="24" spans="1:6" x14ac:dyDescent="0.25">
      <c r="A24" s="184"/>
      <c r="B24" s="172"/>
      <c r="C24" s="172"/>
      <c r="E24" s="61" t="s">
        <v>162</v>
      </c>
    </row>
    <row r="25" spans="1:6" x14ac:dyDescent="0.25">
      <c r="A25" s="184"/>
      <c r="B25" s="172"/>
      <c r="C25" s="172"/>
    </row>
    <row r="26" spans="1:6" x14ac:dyDescent="0.25">
      <c r="A26" s="184"/>
      <c r="B26" s="172"/>
      <c r="C26" s="172"/>
    </row>
    <row r="27" spans="1:6" ht="15.75" x14ac:dyDescent="0.25">
      <c r="A27" s="65"/>
      <c r="B27" s="65"/>
      <c r="C27" s="72"/>
      <c r="E27" s="35"/>
    </row>
    <row r="28" spans="1:6" ht="15.75" x14ac:dyDescent="0.25">
      <c r="A28" s="65"/>
      <c r="B28" s="65"/>
      <c r="C28" s="72"/>
      <c r="E28" s="35"/>
    </row>
    <row r="29" spans="1:6" ht="15.75" x14ac:dyDescent="0.25">
      <c r="A29" s="65"/>
      <c r="B29" s="65"/>
      <c r="C29" s="32"/>
      <c r="E29" s="35"/>
    </row>
    <row r="30" spans="1:6" ht="15.75" x14ac:dyDescent="0.25">
      <c r="A30" s="65"/>
      <c r="B30" s="65"/>
      <c r="C30" s="32"/>
      <c r="E30" s="35"/>
    </row>
    <row r="31" spans="1:6" ht="15.75" x14ac:dyDescent="0.25">
      <c r="A31" s="65"/>
      <c r="B31" s="65"/>
      <c r="C31" s="32"/>
      <c r="E31" s="35"/>
    </row>
    <row r="32" spans="1:6" x14ac:dyDescent="0.25">
      <c r="A32" s="65"/>
      <c r="B32" s="65"/>
      <c r="C32" s="72"/>
    </row>
    <row r="33" spans="1:10" x14ac:dyDescent="0.25">
      <c r="A33" s="65"/>
      <c r="B33" s="65"/>
      <c r="C33" s="72"/>
    </row>
    <row r="34" spans="1:10" x14ac:dyDescent="0.25">
      <c r="A34" s="65"/>
      <c r="B34" s="65"/>
      <c r="C34" s="72"/>
    </row>
    <row r="35" spans="1:10" x14ac:dyDescent="0.25">
      <c r="A35" s="65"/>
      <c r="B35" s="65"/>
      <c r="C35" s="72"/>
    </row>
    <row r="36" spans="1:10" x14ac:dyDescent="0.25">
      <c r="A36" s="65"/>
      <c r="B36" s="65"/>
      <c r="C36" s="72"/>
    </row>
    <row r="37" spans="1:10" x14ac:dyDescent="0.25">
      <c r="A37" s="65"/>
      <c r="B37" s="65"/>
      <c r="C37" s="73"/>
    </row>
    <row r="38" spans="1:10" x14ac:dyDescent="0.25">
      <c r="A38" s="65"/>
      <c r="B38" s="65"/>
      <c r="C38" s="65"/>
    </row>
    <row r="39" spans="1:10" x14ac:dyDescent="0.25">
      <c r="B39" s="64"/>
      <c r="C39" s="64">
        <f>SUM(C9:C38)</f>
        <v>868</v>
      </c>
      <c r="D39" s="61" t="s">
        <v>48</v>
      </c>
    </row>
    <row r="40" spans="1:10" x14ac:dyDescent="0.25">
      <c r="A40" s="64">
        <f>SUM(A9:A38)</f>
        <v>12</v>
      </c>
      <c r="B40" s="61" t="s">
        <v>49</v>
      </c>
    </row>
    <row r="41" spans="1:10" x14ac:dyDescent="0.25">
      <c r="B41" s="180">
        <f>C39/A40</f>
        <v>72.333333333333329</v>
      </c>
      <c r="C41" s="61" t="s">
        <v>50</v>
      </c>
    </row>
    <row r="42" spans="1:10" x14ac:dyDescent="0.25">
      <c r="D42" s="65">
        <v>100</v>
      </c>
      <c r="E42" s="61" t="s">
        <v>51</v>
      </c>
    </row>
    <row r="43" spans="1:10" x14ac:dyDescent="0.25">
      <c r="D43" s="67">
        <f>B41/D42</f>
        <v>0.72333333333333327</v>
      </c>
      <c r="E43" s="61" t="s">
        <v>52</v>
      </c>
    </row>
    <row r="45" spans="1:10" ht="24" customHeight="1" x14ac:dyDescent="0.25">
      <c r="A45" s="152" t="s">
        <v>144</v>
      </c>
    </row>
    <row r="46" spans="1:10" ht="21" x14ac:dyDescent="0.35">
      <c r="A46" s="63"/>
    </row>
    <row r="47" spans="1:10" x14ac:dyDescent="0.25">
      <c r="A47" s="75"/>
      <c r="B47" s="28"/>
      <c r="C47" s="75"/>
      <c r="D47" s="76"/>
      <c r="E47" s="76"/>
      <c r="F47" s="76"/>
      <c r="G47" s="76"/>
      <c r="H47" s="76"/>
      <c r="I47" s="76"/>
      <c r="J47" s="76"/>
    </row>
    <row r="48" spans="1:10" x14ac:dyDescent="0.25">
      <c r="A48" s="75"/>
      <c r="B48" s="28"/>
      <c r="C48" s="75"/>
      <c r="D48" s="76"/>
      <c r="E48" s="76"/>
      <c r="F48" s="76"/>
      <c r="G48" s="76"/>
      <c r="H48" s="76"/>
      <c r="I48" s="76"/>
      <c r="J48" s="76"/>
    </row>
    <row r="49" spans="1:10" x14ac:dyDescent="0.25">
      <c r="A49" s="75"/>
      <c r="B49" s="25"/>
      <c r="C49" s="75"/>
      <c r="D49" s="75"/>
      <c r="E49" s="76"/>
      <c r="F49" s="76"/>
      <c r="G49" s="76"/>
      <c r="H49" s="76"/>
      <c r="I49" s="76"/>
      <c r="J49" s="76"/>
    </row>
    <row r="50" spans="1:10" x14ac:dyDescent="0.25">
      <c r="A50" s="75"/>
      <c r="B50" s="28"/>
      <c r="C50" s="75"/>
      <c r="D50" s="76"/>
      <c r="E50" s="76"/>
      <c r="F50" s="76"/>
      <c r="G50" s="76"/>
      <c r="H50" s="76"/>
      <c r="I50" s="76"/>
      <c r="J50" s="76"/>
    </row>
    <row r="51" spans="1:10" x14ac:dyDescent="0.25">
      <c r="A51" s="75"/>
      <c r="B51" s="75"/>
      <c r="C51" s="75"/>
      <c r="D51" s="76"/>
      <c r="E51" s="76"/>
      <c r="F51" s="75"/>
      <c r="G51" s="75"/>
      <c r="H51" s="75"/>
      <c r="I51" s="75"/>
      <c r="J51" s="75"/>
    </row>
    <row r="52" spans="1:10" ht="26.25" x14ac:dyDescent="0.25">
      <c r="A52" s="112"/>
      <c r="B52" s="112"/>
      <c r="C52" s="112"/>
      <c r="D52" s="76"/>
      <c r="E52" s="76"/>
      <c r="F52" s="76"/>
      <c r="G52" s="76"/>
      <c r="H52" s="76"/>
      <c r="I52" s="76"/>
      <c r="J52" s="76"/>
    </row>
    <row r="53" spans="1:10" x14ac:dyDescent="0.25">
      <c r="A53" s="75"/>
      <c r="B53" s="28"/>
      <c r="C53" s="28"/>
      <c r="D53" s="76"/>
      <c r="E53" s="76"/>
      <c r="F53" s="76"/>
      <c r="G53" s="76"/>
      <c r="H53" s="76"/>
      <c r="I53" s="76"/>
      <c r="J53" s="76"/>
    </row>
    <row r="54" spans="1:10" x14ac:dyDescent="0.25">
      <c r="A54" s="28"/>
      <c r="B54" s="28"/>
      <c r="C54" s="113"/>
      <c r="D54" s="76"/>
      <c r="E54" s="75"/>
      <c r="F54" s="75"/>
      <c r="G54" s="76"/>
      <c r="H54" s="76"/>
      <c r="I54" s="76"/>
      <c r="J54" s="76"/>
    </row>
    <row r="55" spans="1:10" x14ac:dyDescent="0.25">
      <c r="A55" s="28"/>
      <c r="B55" s="28"/>
      <c r="C55" s="113"/>
      <c r="D55" s="76"/>
      <c r="E55" s="75"/>
      <c r="F55" s="75"/>
      <c r="G55" s="76"/>
      <c r="H55" s="76"/>
      <c r="I55" s="76"/>
      <c r="J55" s="76"/>
    </row>
    <row r="56" spans="1:10" x14ac:dyDescent="0.25">
      <c r="A56" s="28"/>
      <c r="B56" s="28"/>
      <c r="C56" s="113"/>
      <c r="D56" s="76"/>
      <c r="E56" s="75"/>
      <c r="F56" s="75"/>
      <c r="G56" s="76"/>
      <c r="H56" s="76"/>
      <c r="I56" s="76"/>
      <c r="J56" s="76"/>
    </row>
    <row r="57" spans="1:10" x14ac:dyDescent="0.25">
      <c r="A57" s="28"/>
      <c r="B57" s="28"/>
      <c r="C57" s="113"/>
      <c r="D57" s="76"/>
      <c r="E57" s="75"/>
      <c r="F57" s="75"/>
      <c r="G57" s="76"/>
      <c r="H57" s="76"/>
      <c r="I57" s="76"/>
      <c r="J57" s="76"/>
    </row>
    <row r="58" spans="1:10" x14ac:dyDescent="0.25">
      <c r="A58" s="28"/>
      <c r="B58" s="28"/>
      <c r="C58" s="114"/>
      <c r="D58" s="76"/>
      <c r="E58" s="75"/>
      <c r="F58" s="75"/>
      <c r="G58" s="76"/>
      <c r="H58" s="76"/>
      <c r="I58" s="76"/>
      <c r="J58" s="76"/>
    </row>
    <row r="59" spans="1:10" x14ac:dyDescent="0.25">
      <c r="A59" s="28"/>
      <c r="B59" s="28"/>
      <c r="C59" s="114"/>
      <c r="D59" s="76"/>
      <c r="E59" s="75"/>
      <c r="F59" s="75"/>
      <c r="G59" s="76"/>
      <c r="H59" s="76"/>
      <c r="I59" s="76"/>
      <c r="J59" s="76"/>
    </row>
    <row r="60" spans="1:10" x14ac:dyDescent="0.25">
      <c r="A60" s="28"/>
      <c r="B60" s="28"/>
      <c r="C60" s="114"/>
      <c r="D60" s="76"/>
      <c r="E60" s="75"/>
      <c r="F60" s="75"/>
      <c r="G60" s="76"/>
      <c r="H60" s="76"/>
      <c r="I60" s="76"/>
      <c r="J60" s="76"/>
    </row>
    <row r="61" spans="1:10" x14ac:dyDescent="0.25">
      <c r="A61" s="28"/>
      <c r="B61" s="28"/>
      <c r="C61" s="114"/>
      <c r="D61" s="76"/>
      <c r="E61" s="75"/>
      <c r="F61" s="75"/>
      <c r="G61" s="76"/>
      <c r="H61" s="76"/>
      <c r="I61" s="76"/>
      <c r="J61" s="76"/>
    </row>
    <row r="62" spans="1:10" x14ac:dyDescent="0.25">
      <c r="A62" s="28"/>
      <c r="B62" s="28"/>
      <c r="C62" s="113"/>
      <c r="D62" s="76"/>
      <c r="E62" s="75"/>
      <c r="F62" s="75"/>
      <c r="G62" s="76"/>
      <c r="H62" s="76"/>
      <c r="I62" s="76"/>
      <c r="J62" s="76"/>
    </row>
    <row r="63" spans="1:10" x14ac:dyDescent="0.25">
      <c r="A63" s="28"/>
      <c r="B63" s="28"/>
      <c r="C63" s="113"/>
      <c r="D63" s="76"/>
      <c r="E63" s="75"/>
      <c r="F63" s="75"/>
      <c r="G63" s="76"/>
      <c r="H63" s="76"/>
      <c r="I63" s="76"/>
      <c r="J63" s="76"/>
    </row>
    <row r="64" spans="1:10" x14ac:dyDescent="0.25">
      <c r="A64" s="28"/>
      <c r="B64" s="28"/>
      <c r="C64" s="113"/>
      <c r="D64" s="76"/>
      <c r="E64" s="75"/>
      <c r="F64" s="75"/>
      <c r="G64" s="76"/>
      <c r="H64" s="76"/>
      <c r="I64" s="76"/>
      <c r="J64" s="76"/>
    </row>
    <row r="65" spans="1:10" x14ac:dyDescent="0.25">
      <c r="A65" s="28"/>
      <c r="B65" s="28"/>
      <c r="C65" s="113"/>
      <c r="D65" s="76"/>
      <c r="E65" s="75"/>
      <c r="F65" s="76"/>
      <c r="G65" s="76"/>
      <c r="H65" s="76"/>
      <c r="I65" s="76"/>
      <c r="J65" s="76"/>
    </row>
    <row r="66" spans="1:10" x14ac:dyDescent="0.25">
      <c r="A66" s="28"/>
      <c r="B66" s="28"/>
      <c r="C66" s="113"/>
      <c r="D66" s="76"/>
      <c r="E66" s="75"/>
      <c r="F66" s="76"/>
      <c r="G66" s="76"/>
      <c r="H66" s="76"/>
      <c r="I66" s="76"/>
      <c r="J66" s="76"/>
    </row>
    <row r="67" spans="1:10" x14ac:dyDescent="0.25">
      <c r="A67" s="28"/>
      <c r="B67" s="28"/>
      <c r="C67" s="113"/>
      <c r="D67" s="76"/>
      <c r="E67" s="76"/>
      <c r="F67" s="76"/>
      <c r="G67" s="76"/>
      <c r="H67" s="76"/>
      <c r="I67" s="76"/>
      <c r="J67" s="76"/>
    </row>
    <row r="68" spans="1:10" x14ac:dyDescent="0.25">
      <c r="A68" s="28"/>
      <c r="B68" s="28"/>
      <c r="C68" s="113"/>
      <c r="D68" s="76"/>
      <c r="E68" s="75"/>
      <c r="F68" s="76"/>
      <c r="G68" s="76"/>
      <c r="H68" s="76"/>
      <c r="I68" s="76"/>
      <c r="J68" s="76"/>
    </row>
    <row r="69" spans="1:10" x14ac:dyDescent="0.25">
      <c r="A69" s="28"/>
      <c r="B69" s="28"/>
      <c r="C69" s="113"/>
      <c r="D69" s="76"/>
      <c r="E69" s="75"/>
      <c r="F69" s="76"/>
      <c r="G69" s="76"/>
      <c r="H69" s="76"/>
      <c r="I69" s="76"/>
      <c r="J69" s="76"/>
    </row>
    <row r="70" spans="1:10" x14ac:dyDescent="0.25">
      <c r="A70" s="28"/>
      <c r="B70" s="28"/>
      <c r="C70" s="113"/>
      <c r="D70" s="76"/>
      <c r="E70" s="76"/>
      <c r="F70" s="76"/>
      <c r="G70" s="76"/>
      <c r="H70" s="76"/>
      <c r="I70" s="76"/>
      <c r="J70" s="76"/>
    </row>
    <row r="71" spans="1:10" x14ac:dyDescent="0.25">
      <c r="A71" s="28"/>
      <c r="B71" s="28"/>
      <c r="C71" s="113"/>
      <c r="D71" s="76"/>
      <c r="E71" s="76"/>
      <c r="F71" s="76"/>
      <c r="G71" s="76"/>
      <c r="H71" s="76"/>
      <c r="I71" s="76"/>
      <c r="J71" s="76"/>
    </row>
    <row r="72" spans="1:10" ht="15.75" x14ac:dyDescent="0.25">
      <c r="A72" s="28"/>
      <c r="B72" s="28"/>
      <c r="C72" s="113"/>
      <c r="D72" s="76"/>
      <c r="E72" s="115"/>
      <c r="F72" s="76"/>
      <c r="G72" s="76"/>
      <c r="H72" s="76"/>
      <c r="I72" s="76"/>
      <c r="J72" s="76"/>
    </row>
    <row r="73" spans="1:10" ht="15.75" x14ac:dyDescent="0.25">
      <c r="A73" s="28"/>
      <c r="B73" s="28"/>
      <c r="C73" s="113"/>
      <c r="D73" s="76"/>
      <c r="E73" s="115"/>
      <c r="F73" s="76"/>
      <c r="G73" s="76"/>
      <c r="H73" s="76"/>
      <c r="I73" s="76"/>
      <c r="J73" s="76"/>
    </row>
    <row r="74" spans="1:10" ht="15.75" x14ac:dyDescent="0.25">
      <c r="A74" s="28"/>
      <c r="B74" s="28"/>
      <c r="C74" s="113"/>
      <c r="D74" s="76"/>
      <c r="E74" s="115"/>
      <c r="F74" s="76"/>
      <c r="G74" s="76"/>
      <c r="H74" s="76"/>
      <c r="I74" s="76"/>
      <c r="J74" s="76"/>
    </row>
    <row r="75" spans="1:10" ht="15.75" x14ac:dyDescent="0.25">
      <c r="A75" s="28"/>
      <c r="B75" s="28"/>
      <c r="C75" s="113"/>
      <c r="D75" s="76"/>
      <c r="E75" s="115"/>
      <c r="F75" s="76"/>
      <c r="G75" s="76"/>
      <c r="H75" s="76"/>
      <c r="I75" s="76"/>
      <c r="J75" s="76"/>
    </row>
    <row r="76" spans="1:10" ht="15.75" x14ac:dyDescent="0.25">
      <c r="A76" s="28"/>
      <c r="B76" s="28"/>
      <c r="C76" s="113"/>
      <c r="D76" s="76"/>
      <c r="E76" s="115"/>
      <c r="F76" s="76"/>
      <c r="G76" s="76"/>
      <c r="H76" s="76"/>
      <c r="I76" s="76"/>
      <c r="J76" s="76"/>
    </row>
    <row r="77" spans="1:10" x14ac:dyDescent="0.25">
      <c r="A77" s="28"/>
      <c r="B77" s="28"/>
      <c r="C77" s="113"/>
      <c r="D77" s="76"/>
      <c r="E77" s="76"/>
      <c r="F77" s="76"/>
      <c r="G77" s="76"/>
      <c r="H77" s="76"/>
      <c r="I77" s="76"/>
      <c r="J77" s="76"/>
    </row>
    <row r="78" spans="1:10" x14ac:dyDescent="0.25">
      <c r="A78" s="28"/>
      <c r="B78" s="28"/>
      <c r="C78" s="113"/>
      <c r="D78" s="76"/>
      <c r="E78" s="76"/>
      <c r="F78" s="76"/>
      <c r="G78" s="76"/>
      <c r="H78" s="76"/>
      <c r="I78" s="76"/>
      <c r="J78" s="76"/>
    </row>
    <row r="79" spans="1:10" x14ac:dyDescent="0.25">
      <c r="A79" s="28"/>
      <c r="B79" s="28"/>
      <c r="C79" s="113"/>
      <c r="D79" s="76"/>
      <c r="E79" s="76"/>
      <c r="F79" s="76"/>
      <c r="G79" s="76"/>
      <c r="H79" s="76"/>
      <c r="I79" s="76"/>
      <c r="J79" s="76"/>
    </row>
    <row r="80" spans="1:10" x14ac:dyDescent="0.25">
      <c r="A80" s="28"/>
      <c r="B80" s="28"/>
      <c r="C80" s="113"/>
      <c r="D80" s="76"/>
      <c r="E80" s="76"/>
      <c r="F80" s="76"/>
      <c r="G80" s="76"/>
      <c r="H80" s="76"/>
      <c r="I80" s="76"/>
      <c r="J80" s="76"/>
    </row>
    <row r="81" spans="1:10" x14ac:dyDescent="0.25">
      <c r="A81" s="28"/>
      <c r="B81" s="28"/>
      <c r="C81" s="113"/>
      <c r="D81" s="76"/>
      <c r="E81" s="76"/>
      <c r="F81" s="76"/>
      <c r="G81" s="76"/>
      <c r="H81" s="76"/>
      <c r="I81" s="76"/>
      <c r="J81" s="76"/>
    </row>
    <row r="82" spans="1:10" x14ac:dyDescent="0.25">
      <c r="A82" s="28"/>
      <c r="B82" s="28"/>
      <c r="C82" s="116"/>
      <c r="D82" s="76"/>
      <c r="E82" s="76"/>
      <c r="F82" s="76"/>
      <c r="G82" s="76"/>
      <c r="H82" s="76"/>
      <c r="I82" s="76"/>
      <c r="J82" s="76"/>
    </row>
    <row r="83" spans="1:10" x14ac:dyDescent="0.25">
      <c r="A83" s="28"/>
      <c r="B83" s="28"/>
      <c r="C83" s="116"/>
      <c r="D83" s="76"/>
      <c r="E83" s="76"/>
      <c r="F83" s="76"/>
      <c r="G83" s="76"/>
      <c r="H83" s="76"/>
      <c r="I83" s="76"/>
      <c r="J83" s="76"/>
    </row>
    <row r="84" spans="1:10" x14ac:dyDescent="0.25">
      <c r="A84" s="75"/>
      <c r="B84" s="75"/>
      <c r="C84" s="117"/>
      <c r="D84" s="75"/>
      <c r="E84" s="76"/>
      <c r="F84" s="76"/>
      <c r="G84" s="76"/>
      <c r="H84" s="76"/>
      <c r="I84" s="76"/>
      <c r="J84" s="76"/>
    </row>
    <row r="85" spans="1:10" x14ac:dyDescent="0.25">
      <c r="A85" s="75"/>
      <c r="B85" s="75"/>
      <c r="C85" s="117"/>
      <c r="D85" s="76"/>
      <c r="E85" s="76"/>
      <c r="F85" s="76"/>
      <c r="G85" s="76"/>
      <c r="H85" s="76"/>
      <c r="I85" s="76"/>
      <c r="J85" s="76"/>
    </row>
    <row r="86" spans="1:10" x14ac:dyDescent="0.25">
      <c r="A86" s="75"/>
      <c r="B86" s="75"/>
      <c r="C86" s="117"/>
      <c r="D86" s="76"/>
      <c r="E86" s="76"/>
      <c r="F86" s="76"/>
      <c r="G86" s="76"/>
      <c r="H86" s="76"/>
      <c r="I86" s="76"/>
      <c r="J86" s="76"/>
    </row>
    <row r="87" spans="1:10" x14ac:dyDescent="0.25">
      <c r="A87" s="75"/>
      <c r="B87" s="75"/>
      <c r="C87" s="117"/>
      <c r="D87" s="28"/>
      <c r="E87" s="75"/>
      <c r="F87" s="76"/>
      <c r="G87" s="76"/>
      <c r="H87" s="76"/>
      <c r="I87" s="76"/>
      <c r="J87" s="76"/>
    </row>
    <row r="88" spans="1:10" x14ac:dyDescent="0.25">
      <c r="A88" s="75"/>
      <c r="B88" s="75"/>
      <c r="C88" s="117"/>
      <c r="D88" s="118"/>
      <c r="E88" s="75"/>
      <c r="F88" s="76"/>
      <c r="G88" s="76"/>
      <c r="H88" s="76"/>
      <c r="I88" s="76"/>
      <c r="J88" s="76"/>
    </row>
  </sheetData>
  <pageMargins left="0.7" right="0.7" top="0.75" bottom="0.75" header="0.3" footer="0.3"/>
  <pageSetup scale="75" orientation="portrait" r:id="rId1"/>
  <drawing r:id="rId2"/>
  <legacyDrawing r:id="rId3"/>
  <oleObjects>
    <mc:AlternateContent xmlns:mc="http://schemas.openxmlformats.org/markup-compatibility/2006">
      <mc:Choice Requires="x14">
        <oleObject progId="Word.Document.12" shapeId="736257" r:id="rId4">
          <objectPr defaultSize="0" r:id="rId5">
            <anchor moveWithCells="1">
              <from>
                <xdr:col>1</xdr:col>
                <xdr:colOff>0</xdr:colOff>
                <xdr:row>46</xdr:row>
                <xdr:rowOff>0</xdr:rowOff>
              </from>
              <to>
                <xdr:col>10</xdr:col>
                <xdr:colOff>390525</xdr:colOff>
                <xdr:row>50</xdr:row>
                <xdr:rowOff>95250</xdr:rowOff>
              </to>
            </anchor>
          </objectPr>
        </oleObject>
      </mc:Choice>
      <mc:Fallback>
        <oleObject progId="Word.Document.12" shapeId="736257" r:id="rId4"/>
      </mc:Fallback>
    </mc:AlternateContent>
  </oleObjects>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fitToPage="1"/>
  </sheetPr>
  <dimension ref="A1:J38"/>
  <sheetViews>
    <sheetView workbookViewId="0"/>
  </sheetViews>
  <sheetFormatPr defaultColWidth="9.140625" defaultRowHeight="15" x14ac:dyDescent="0.25"/>
  <cols>
    <col min="1" max="2" width="9.140625" style="59"/>
    <col min="3" max="3" width="10.28515625" style="59" customWidth="1"/>
    <col min="4" max="16384" width="9.140625" style="59"/>
  </cols>
  <sheetData>
    <row r="1" spans="1:10" ht="21" x14ac:dyDescent="0.35">
      <c r="A1" s="63" t="s">
        <v>209</v>
      </c>
      <c r="B1" s="61"/>
      <c r="C1" s="61"/>
      <c r="I1" s="63"/>
    </row>
    <row r="2" spans="1:10" x14ac:dyDescent="0.25">
      <c r="A2" s="61"/>
      <c r="B2" s="65">
        <v>12.1</v>
      </c>
      <c r="C2" s="61" t="s">
        <v>24</v>
      </c>
      <c r="D2" s="144" t="s">
        <v>98</v>
      </c>
      <c r="E2" s="61"/>
    </row>
    <row r="3" spans="1:10" x14ac:dyDescent="0.25">
      <c r="A3" s="61"/>
      <c r="B3" s="65" t="s">
        <v>99</v>
      </c>
      <c r="C3" s="61" t="s">
        <v>26</v>
      </c>
      <c r="D3" s="144" t="s">
        <v>181</v>
      </c>
    </row>
    <row r="4" spans="1:10" x14ac:dyDescent="0.25">
      <c r="A4" s="61"/>
      <c r="B4" s="25" t="s">
        <v>27</v>
      </c>
      <c r="C4" s="61"/>
      <c r="D4" s="26" t="s">
        <v>100</v>
      </c>
      <c r="E4" s="66"/>
      <c r="F4" s="66"/>
      <c r="G4" s="66"/>
      <c r="H4" s="66"/>
      <c r="I4" s="66"/>
      <c r="J4" s="66"/>
    </row>
    <row r="5" spans="1:10" x14ac:dyDescent="0.25">
      <c r="A5" s="61"/>
      <c r="B5" s="28"/>
      <c r="C5" s="61"/>
    </row>
    <row r="6" spans="1:10" x14ac:dyDescent="0.25">
      <c r="A6" s="61"/>
      <c r="B6" s="61"/>
      <c r="C6" s="61"/>
      <c r="F6" s="26" t="s">
        <v>29</v>
      </c>
      <c r="G6" s="26"/>
      <c r="H6" s="26" t="s">
        <v>177</v>
      </c>
      <c r="I6" s="26"/>
      <c r="J6" s="26"/>
    </row>
    <row r="7" spans="1:10" ht="26.25" x14ac:dyDescent="0.25">
      <c r="A7" s="60" t="s">
        <v>31</v>
      </c>
      <c r="B7" s="60" t="s">
        <v>32</v>
      </c>
      <c r="C7" s="60" t="s">
        <v>33</v>
      </c>
    </row>
    <row r="8" spans="1:10" x14ac:dyDescent="0.25">
      <c r="A8" s="61"/>
      <c r="B8" s="62" t="s">
        <v>34</v>
      </c>
      <c r="C8" s="62" t="s">
        <v>3</v>
      </c>
    </row>
    <row r="9" spans="1:10" x14ac:dyDescent="0.25">
      <c r="A9" s="183">
        <v>1</v>
      </c>
      <c r="B9" s="65">
        <v>1</v>
      </c>
      <c r="C9" s="201">
        <v>168</v>
      </c>
      <c r="E9" s="61" t="s">
        <v>35</v>
      </c>
      <c r="F9" s="61"/>
    </row>
    <row r="10" spans="1:10" x14ac:dyDescent="0.25">
      <c r="A10" s="183">
        <v>1</v>
      </c>
      <c r="B10" s="65">
        <v>2</v>
      </c>
      <c r="C10" s="201">
        <v>180</v>
      </c>
      <c r="E10" s="61" t="s">
        <v>36</v>
      </c>
      <c r="F10" s="61"/>
    </row>
    <row r="11" spans="1:10" x14ac:dyDescent="0.25">
      <c r="A11" s="183">
        <v>1</v>
      </c>
      <c r="B11" s="65">
        <v>3</v>
      </c>
      <c r="C11" s="201">
        <v>164</v>
      </c>
      <c r="E11" s="61" t="s">
        <v>37</v>
      </c>
      <c r="F11" s="61"/>
    </row>
    <row r="12" spans="1:10" x14ac:dyDescent="0.25">
      <c r="A12" s="183">
        <v>1</v>
      </c>
      <c r="B12" s="65">
        <v>4</v>
      </c>
      <c r="C12" s="201">
        <v>200</v>
      </c>
      <c r="E12" s="61" t="s">
        <v>38</v>
      </c>
      <c r="F12" s="61"/>
    </row>
    <row r="13" spans="1:10" x14ac:dyDescent="0.25">
      <c r="A13" s="183">
        <v>1</v>
      </c>
      <c r="B13" s="65">
        <v>5</v>
      </c>
      <c r="C13" s="201">
        <v>188</v>
      </c>
      <c r="E13" s="61" t="s">
        <v>39</v>
      </c>
    </row>
    <row r="14" spans="1:10" x14ac:dyDescent="0.25">
      <c r="A14" s="183">
        <v>1</v>
      </c>
      <c r="B14" s="65">
        <v>6</v>
      </c>
      <c r="C14" s="201">
        <v>188</v>
      </c>
      <c r="E14" s="61" t="s">
        <v>40</v>
      </c>
    </row>
    <row r="15" spans="1:10" x14ac:dyDescent="0.25">
      <c r="A15" s="183">
        <v>1</v>
      </c>
      <c r="B15" s="65">
        <v>7</v>
      </c>
      <c r="C15" s="201">
        <v>200</v>
      </c>
      <c r="E15" s="61" t="s">
        <v>41</v>
      </c>
    </row>
    <row r="16" spans="1:10" x14ac:dyDescent="0.25">
      <c r="A16" s="183">
        <v>1</v>
      </c>
      <c r="B16" s="65">
        <v>8</v>
      </c>
      <c r="C16" s="201">
        <v>190</v>
      </c>
      <c r="E16" s="61" t="s">
        <v>42</v>
      </c>
    </row>
    <row r="17" spans="1:6" x14ac:dyDescent="0.25">
      <c r="A17" s="183">
        <v>1</v>
      </c>
      <c r="B17" s="65">
        <v>9</v>
      </c>
      <c r="C17" s="201">
        <v>40</v>
      </c>
      <c r="E17" s="61" t="s">
        <v>43</v>
      </c>
      <c r="F17" s="61"/>
    </row>
    <row r="18" spans="1:6" x14ac:dyDescent="0.25">
      <c r="A18" s="183">
        <v>1</v>
      </c>
      <c r="B18" s="65">
        <v>10</v>
      </c>
      <c r="C18" s="179">
        <v>192</v>
      </c>
      <c r="E18" s="61" t="s">
        <v>44</v>
      </c>
      <c r="F18" s="61"/>
    </row>
    <row r="19" spans="1:6" x14ac:dyDescent="0.25">
      <c r="A19" s="65"/>
      <c r="B19" s="65"/>
      <c r="C19" s="65"/>
      <c r="E19" s="61" t="s">
        <v>45</v>
      </c>
      <c r="F19" s="61"/>
    </row>
    <row r="20" spans="1:6" x14ac:dyDescent="0.25">
      <c r="A20" s="65"/>
      <c r="B20" s="65"/>
      <c r="C20" s="65"/>
      <c r="E20" s="61" t="s">
        <v>46</v>
      </c>
      <c r="F20" s="61"/>
    </row>
    <row r="21" spans="1:6" x14ac:dyDescent="0.25">
      <c r="A21" s="65"/>
      <c r="B21" s="65"/>
      <c r="C21" s="65"/>
      <c r="E21" s="61" t="s">
        <v>135</v>
      </c>
    </row>
    <row r="22" spans="1:6" x14ac:dyDescent="0.25">
      <c r="A22" s="65"/>
      <c r="B22" s="65"/>
      <c r="C22" s="65"/>
    </row>
    <row r="23" spans="1:6" x14ac:dyDescent="0.25">
      <c r="A23" s="65"/>
      <c r="B23" s="65"/>
      <c r="C23" s="32"/>
    </row>
    <row r="24" spans="1:6" x14ac:dyDescent="0.25">
      <c r="A24" s="65"/>
      <c r="B24" s="65"/>
      <c r="C24" s="32"/>
    </row>
    <row r="25" spans="1:6" ht="15.75" x14ac:dyDescent="0.25">
      <c r="A25" s="33"/>
      <c r="B25" s="33"/>
      <c r="C25" s="34"/>
      <c r="E25" s="35"/>
    </row>
    <row r="26" spans="1:6" ht="15.75" x14ac:dyDescent="0.25">
      <c r="A26" s="33"/>
      <c r="B26" s="33"/>
      <c r="C26" s="34"/>
      <c r="E26" s="35"/>
    </row>
    <row r="27" spans="1:6" ht="15.75" x14ac:dyDescent="0.25">
      <c r="A27" s="33"/>
      <c r="B27" s="33"/>
      <c r="C27" s="34"/>
      <c r="E27" s="35"/>
    </row>
    <row r="28" spans="1:6" ht="15.75" x14ac:dyDescent="0.25">
      <c r="A28" s="33"/>
      <c r="B28" s="33"/>
      <c r="C28" s="34"/>
      <c r="E28" s="35"/>
    </row>
    <row r="29" spans="1:6" ht="15.75" x14ac:dyDescent="0.25">
      <c r="A29" s="33"/>
      <c r="B29" s="33"/>
      <c r="C29" s="34"/>
      <c r="E29" s="35"/>
    </row>
    <row r="30" spans="1:6" x14ac:dyDescent="0.25">
      <c r="A30" s="33"/>
      <c r="B30" s="33"/>
      <c r="C30" s="34"/>
    </row>
    <row r="31" spans="1:6" x14ac:dyDescent="0.25">
      <c r="A31" s="65"/>
      <c r="B31" s="65"/>
      <c r="C31" s="65"/>
    </row>
    <row r="32" spans="1:6" x14ac:dyDescent="0.25">
      <c r="A32" s="61"/>
      <c r="B32" s="64"/>
      <c r="C32" s="64">
        <f>SUM(C9:C31)</f>
        <v>1710</v>
      </c>
      <c r="D32" s="61" t="s">
        <v>48</v>
      </c>
    </row>
    <row r="33" spans="1:5" x14ac:dyDescent="0.25">
      <c r="A33" s="64">
        <f>SUM(A9:A29)</f>
        <v>10</v>
      </c>
      <c r="B33" s="61" t="s">
        <v>49</v>
      </c>
      <c r="C33" s="61"/>
    </row>
    <row r="34" spans="1:5" x14ac:dyDescent="0.25">
      <c r="A34" s="61"/>
      <c r="B34" s="64">
        <f>C32/A33</f>
        <v>171</v>
      </c>
      <c r="C34" s="61" t="s">
        <v>50</v>
      </c>
    </row>
    <row r="35" spans="1:5" x14ac:dyDescent="0.25">
      <c r="A35" s="61"/>
      <c r="B35" s="61"/>
      <c r="C35" s="61"/>
      <c r="D35" s="65">
        <v>200</v>
      </c>
      <c r="E35" s="61" t="s">
        <v>51</v>
      </c>
    </row>
    <row r="36" spans="1:5" x14ac:dyDescent="0.25">
      <c r="A36" s="61"/>
      <c r="B36" s="61"/>
      <c r="C36" s="61"/>
      <c r="D36" s="67">
        <f>B34/D35</f>
        <v>0.85499999999999998</v>
      </c>
      <c r="E36" s="61" t="s">
        <v>52</v>
      </c>
    </row>
    <row r="37" spans="1:5" x14ac:dyDescent="0.25">
      <c r="A37" s="61"/>
      <c r="B37" s="61"/>
      <c r="C37" s="61"/>
    </row>
    <row r="38" spans="1:5" ht="15.75" x14ac:dyDescent="0.25">
      <c r="A38" s="96" t="s">
        <v>152</v>
      </c>
    </row>
  </sheetData>
  <pageMargins left="0.7" right="0.7" top="0.75" bottom="0.75" header="0.3" footer="0.3"/>
  <pageSetup scale="83" orientation="portrait" r:id="rId1"/>
  <drawing r:id="rId2"/>
</worksheet>
</file>

<file path=xl/worksheets/sheet1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9"/>
  <dimension ref="A1:J37"/>
  <sheetViews>
    <sheetView topLeftCell="A25" zoomScale="85" zoomScaleNormal="85" workbookViewId="0">
      <selection activeCell="E26" sqref="E26"/>
    </sheetView>
  </sheetViews>
  <sheetFormatPr defaultColWidth="9.140625" defaultRowHeight="15" x14ac:dyDescent="0.25"/>
  <cols>
    <col min="1" max="16384" width="9.140625" style="59"/>
  </cols>
  <sheetData>
    <row r="1" spans="1:10" ht="21" x14ac:dyDescent="0.35">
      <c r="A1" s="63" t="s">
        <v>23</v>
      </c>
      <c r="B1" s="61"/>
      <c r="C1" s="61"/>
      <c r="I1" s="63" t="s">
        <v>97</v>
      </c>
    </row>
    <row r="2" spans="1:10" x14ac:dyDescent="0.25">
      <c r="A2" s="61"/>
      <c r="B2" s="65">
        <v>12.1</v>
      </c>
      <c r="C2" s="61" t="s">
        <v>24</v>
      </c>
      <c r="E2" s="61" t="s">
        <v>98</v>
      </c>
    </row>
    <row r="3" spans="1:10" x14ac:dyDescent="0.25">
      <c r="A3" s="61"/>
      <c r="B3" s="65" t="s">
        <v>99</v>
      </c>
      <c r="C3" s="61" t="s">
        <v>26</v>
      </c>
    </row>
    <row r="4" spans="1:10" x14ac:dyDescent="0.25">
      <c r="A4" s="61"/>
      <c r="B4" s="25" t="s">
        <v>27</v>
      </c>
      <c r="C4" s="61"/>
      <c r="D4" s="26" t="s">
        <v>100</v>
      </c>
      <c r="E4" s="66"/>
      <c r="F4" s="66"/>
      <c r="G4" s="66"/>
      <c r="H4" s="66"/>
      <c r="I4" s="66"/>
      <c r="J4" s="66"/>
    </row>
    <row r="5" spans="1:10" x14ac:dyDescent="0.25">
      <c r="A5" s="61"/>
      <c r="B5" s="28"/>
      <c r="C5" s="61"/>
    </row>
    <row r="6" spans="1:10" x14ac:dyDescent="0.25">
      <c r="A6" s="61"/>
      <c r="B6" s="61"/>
      <c r="C6" s="61"/>
      <c r="F6" s="26" t="s">
        <v>29</v>
      </c>
      <c r="G6" s="26"/>
      <c r="H6" s="26" t="s">
        <v>101</v>
      </c>
      <c r="I6" s="26"/>
      <c r="J6" s="26"/>
    </row>
    <row r="7" spans="1:10" ht="26.25" x14ac:dyDescent="0.25">
      <c r="A7" s="60" t="s">
        <v>31</v>
      </c>
      <c r="B7" s="60" t="s">
        <v>32</v>
      </c>
      <c r="C7" s="60" t="s">
        <v>33</v>
      </c>
    </row>
    <row r="8" spans="1:10" x14ac:dyDescent="0.25">
      <c r="A8" s="61"/>
      <c r="B8" s="62" t="s">
        <v>34</v>
      </c>
      <c r="C8" s="62" t="s">
        <v>3</v>
      </c>
    </row>
    <row r="9" spans="1:10" x14ac:dyDescent="0.25">
      <c r="A9" s="65">
        <v>1</v>
      </c>
      <c r="B9" s="65">
        <v>1</v>
      </c>
      <c r="C9" s="94">
        <v>184</v>
      </c>
      <c r="E9" s="61" t="s">
        <v>35</v>
      </c>
      <c r="F9" s="61"/>
    </row>
    <row r="10" spans="1:10" x14ac:dyDescent="0.25">
      <c r="A10" s="65">
        <v>1</v>
      </c>
      <c r="B10" s="65">
        <v>2</v>
      </c>
      <c r="C10" s="94">
        <v>168</v>
      </c>
      <c r="E10" s="61" t="s">
        <v>36</v>
      </c>
      <c r="F10" s="61"/>
    </row>
    <row r="11" spans="1:10" x14ac:dyDescent="0.25">
      <c r="A11" s="65">
        <v>1</v>
      </c>
      <c r="B11" s="65">
        <v>3</v>
      </c>
      <c r="C11" s="94">
        <v>200</v>
      </c>
      <c r="E11" s="61" t="s">
        <v>37</v>
      </c>
      <c r="F11" s="61"/>
    </row>
    <row r="12" spans="1:10" x14ac:dyDescent="0.25">
      <c r="A12" s="65">
        <v>1</v>
      </c>
      <c r="B12" s="65">
        <v>4</v>
      </c>
      <c r="C12" s="94">
        <v>122</v>
      </c>
      <c r="E12" s="61" t="s">
        <v>38</v>
      </c>
      <c r="F12" s="61"/>
    </row>
    <row r="13" spans="1:10" x14ac:dyDescent="0.25">
      <c r="A13" s="65">
        <v>1</v>
      </c>
      <c r="B13" s="65">
        <v>5</v>
      </c>
      <c r="C13" s="94">
        <v>120</v>
      </c>
      <c r="E13" s="61" t="s">
        <v>39</v>
      </c>
    </row>
    <row r="14" spans="1:10" x14ac:dyDescent="0.25">
      <c r="A14" s="65">
        <v>1</v>
      </c>
      <c r="B14" s="65">
        <v>6</v>
      </c>
      <c r="C14" s="94">
        <v>148</v>
      </c>
      <c r="E14" s="61" t="s">
        <v>40</v>
      </c>
    </row>
    <row r="15" spans="1:10" x14ac:dyDescent="0.25">
      <c r="A15" s="65">
        <v>1</v>
      </c>
      <c r="B15" s="65">
        <v>7</v>
      </c>
      <c r="C15" s="94">
        <v>182</v>
      </c>
      <c r="E15" s="61" t="s">
        <v>41</v>
      </c>
    </row>
    <row r="16" spans="1:10" x14ac:dyDescent="0.25">
      <c r="A16" s="65">
        <v>1</v>
      </c>
      <c r="B16" s="65">
        <v>8</v>
      </c>
      <c r="C16" s="94">
        <v>182</v>
      </c>
      <c r="E16" s="61" t="s">
        <v>42</v>
      </c>
    </row>
    <row r="17" spans="1:6" x14ac:dyDescent="0.25">
      <c r="A17" s="65">
        <v>1</v>
      </c>
      <c r="B17" s="65">
        <v>9</v>
      </c>
      <c r="C17" s="94">
        <v>168</v>
      </c>
      <c r="E17" s="61" t="s">
        <v>43</v>
      </c>
      <c r="F17" s="61"/>
    </row>
    <row r="18" spans="1:6" x14ac:dyDescent="0.25">
      <c r="A18" s="65"/>
      <c r="B18" s="65">
        <v>10</v>
      </c>
      <c r="C18" s="65"/>
      <c r="E18" s="61" t="s">
        <v>44</v>
      </c>
      <c r="F18" s="61"/>
    </row>
    <row r="19" spans="1:6" x14ac:dyDescent="0.25">
      <c r="A19" s="65"/>
      <c r="B19" s="65">
        <v>11</v>
      </c>
      <c r="C19" s="65"/>
      <c r="E19" s="61" t="s">
        <v>45</v>
      </c>
      <c r="F19" s="61"/>
    </row>
    <row r="20" spans="1:6" x14ac:dyDescent="0.25">
      <c r="A20" s="65"/>
      <c r="B20" s="65">
        <v>12</v>
      </c>
      <c r="C20" s="65"/>
      <c r="E20" s="61" t="s">
        <v>46</v>
      </c>
      <c r="F20" s="61"/>
    </row>
    <row r="21" spans="1:6" x14ac:dyDescent="0.25">
      <c r="A21" s="65"/>
      <c r="B21" s="65">
        <v>13</v>
      </c>
      <c r="C21" s="65"/>
      <c r="E21" s="61" t="s">
        <v>47</v>
      </c>
    </row>
    <row r="22" spans="1:6" x14ac:dyDescent="0.25">
      <c r="A22" s="65"/>
      <c r="B22" s="65">
        <v>14</v>
      </c>
      <c r="C22" s="65"/>
      <c r="E22" s="61" t="s">
        <v>162</v>
      </c>
    </row>
    <row r="23" spans="1:6" x14ac:dyDescent="0.25">
      <c r="A23" s="65"/>
      <c r="B23" s="65">
        <v>15</v>
      </c>
      <c r="C23" s="32"/>
    </row>
    <row r="24" spans="1:6" x14ac:dyDescent="0.25">
      <c r="A24" s="65"/>
      <c r="B24" s="65"/>
      <c r="C24" s="32"/>
    </row>
    <row r="25" spans="1:6" ht="15.75" x14ac:dyDescent="0.25">
      <c r="A25" s="33"/>
      <c r="B25" s="33"/>
      <c r="C25" s="34"/>
      <c r="E25" s="35"/>
    </row>
    <row r="26" spans="1:6" ht="15.75" x14ac:dyDescent="0.25">
      <c r="A26" s="33"/>
      <c r="B26" s="33"/>
      <c r="C26" s="34"/>
      <c r="E26" s="35"/>
    </row>
    <row r="27" spans="1:6" ht="15.75" x14ac:dyDescent="0.25">
      <c r="A27" s="33"/>
      <c r="B27" s="33"/>
      <c r="C27" s="34"/>
      <c r="E27" s="35"/>
    </row>
    <row r="28" spans="1:6" ht="15.75" x14ac:dyDescent="0.25">
      <c r="A28" s="33"/>
      <c r="B28" s="33"/>
      <c r="C28" s="34"/>
      <c r="E28" s="35"/>
    </row>
    <row r="29" spans="1:6" ht="15.75" x14ac:dyDescent="0.25">
      <c r="A29" s="33"/>
      <c r="B29" s="33"/>
      <c r="C29" s="34"/>
      <c r="E29" s="35"/>
    </row>
    <row r="30" spans="1:6" x14ac:dyDescent="0.25">
      <c r="A30" s="33"/>
      <c r="B30" s="33"/>
      <c r="C30" s="34"/>
    </row>
    <row r="31" spans="1:6" x14ac:dyDescent="0.25">
      <c r="A31" s="65"/>
      <c r="B31" s="65"/>
      <c r="C31" s="65"/>
    </row>
    <row r="32" spans="1:6" x14ac:dyDescent="0.25">
      <c r="A32" s="61"/>
      <c r="B32" s="61"/>
      <c r="C32" s="64">
        <f>SUM(C9:C31)</f>
        <v>1474</v>
      </c>
      <c r="D32" s="61" t="s">
        <v>48</v>
      </c>
    </row>
    <row r="33" spans="1:5" x14ac:dyDescent="0.25">
      <c r="A33" s="64">
        <f>SUM(A9:A29)</f>
        <v>9</v>
      </c>
      <c r="B33" s="61" t="s">
        <v>49</v>
      </c>
      <c r="C33" s="61"/>
    </row>
    <row r="34" spans="1:5" x14ac:dyDescent="0.25">
      <c r="A34" s="61"/>
      <c r="B34" s="64">
        <f>C32/A33</f>
        <v>163.77777777777777</v>
      </c>
      <c r="C34" s="61" t="s">
        <v>50</v>
      </c>
    </row>
    <row r="35" spans="1:5" x14ac:dyDescent="0.25">
      <c r="A35" s="61"/>
      <c r="B35" s="61"/>
      <c r="C35" s="61"/>
      <c r="D35" s="65">
        <v>200</v>
      </c>
      <c r="E35" s="61" t="s">
        <v>51</v>
      </c>
    </row>
    <row r="36" spans="1:5" x14ac:dyDescent="0.25">
      <c r="A36" s="61"/>
      <c r="B36" s="61"/>
      <c r="C36" s="61"/>
      <c r="D36" s="67">
        <f>B34/D35</f>
        <v>0.81888888888888889</v>
      </c>
      <c r="E36" s="61" t="s">
        <v>52</v>
      </c>
    </row>
    <row r="37" spans="1:5" x14ac:dyDescent="0.25">
      <c r="A37" s="61"/>
      <c r="B37" s="61"/>
      <c r="C37" s="61"/>
    </row>
  </sheetData>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50177" r:id="rId4">
          <objectPr defaultSize="0" autoPict="0" r:id="rId5">
            <anchor moveWithCells="1">
              <from>
                <xdr:col>1</xdr:col>
                <xdr:colOff>0</xdr:colOff>
                <xdr:row>38</xdr:row>
                <xdr:rowOff>0</xdr:rowOff>
              </from>
              <to>
                <xdr:col>13</xdr:col>
                <xdr:colOff>228600</xdr:colOff>
                <xdr:row>58</xdr:row>
                <xdr:rowOff>171450</xdr:rowOff>
              </to>
            </anchor>
          </objectPr>
        </oleObject>
      </mc:Choice>
      <mc:Fallback>
        <oleObject progId="Word.Document.12" shapeId="50177" r:id="rId4"/>
      </mc:Fallback>
    </mc:AlternateContent>
  </oleObjects>
</worksheet>
</file>

<file path=xl/worksheets/sheet1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38"/>
  <sheetViews>
    <sheetView zoomScaleNormal="100" workbookViewId="0">
      <selection activeCell="N14" sqref="N14"/>
    </sheetView>
  </sheetViews>
  <sheetFormatPr defaultColWidth="9.140625" defaultRowHeight="15" x14ac:dyDescent="0.25"/>
  <cols>
    <col min="1" max="2" width="9.140625" style="59"/>
    <col min="3" max="3" width="11" style="59" customWidth="1"/>
    <col min="4" max="16384" width="9.140625" style="59"/>
  </cols>
  <sheetData>
    <row r="1" spans="1:10" ht="21" x14ac:dyDescent="0.35">
      <c r="A1" s="63" t="s">
        <v>210</v>
      </c>
      <c r="B1" s="61"/>
      <c r="C1" s="61"/>
      <c r="I1" s="63"/>
    </row>
    <row r="2" spans="1:10" x14ac:dyDescent="0.25">
      <c r="A2" s="61"/>
      <c r="B2" s="65">
        <v>12.2</v>
      </c>
      <c r="C2" s="61" t="s">
        <v>24</v>
      </c>
      <c r="D2" s="297" t="s">
        <v>172</v>
      </c>
      <c r="E2" s="61"/>
    </row>
    <row r="3" spans="1:10" x14ac:dyDescent="0.25">
      <c r="A3" s="61"/>
      <c r="B3" s="65" t="s">
        <v>278</v>
      </c>
      <c r="C3" s="61" t="s">
        <v>26</v>
      </c>
      <c r="D3" s="297" t="s">
        <v>276</v>
      </c>
    </row>
    <row r="4" spans="1:10" x14ac:dyDescent="0.25">
      <c r="A4" s="61"/>
      <c r="B4" s="25" t="s">
        <v>27</v>
      </c>
      <c r="C4" s="61"/>
      <c r="D4" s="26" t="s">
        <v>155</v>
      </c>
      <c r="E4" s="66"/>
      <c r="F4" s="66"/>
      <c r="G4" s="66"/>
      <c r="H4" s="66"/>
      <c r="I4" s="66"/>
      <c r="J4" s="66"/>
    </row>
    <row r="5" spans="1:10" x14ac:dyDescent="0.25">
      <c r="A5" s="61"/>
      <c r="B5" s="28"/>
      <c r="C5" s="61"/>
    </row>
    <row r="6" spans="1:10" x14ac:dyDescent="0.25">
      <c r="A6" s="61"/>
      <c r="B6" s="61"/>
      <c r="C6" s="61"/>
      <c r="F6" s="26" t="s">
        <v>29</v>
      </c>
      <c r="G6" s="26"/>
      <c r="H6" s="26" t="s">
        <v>178</v>
      </c>
      <c r="I6" s="26"/>
      <c r="J6" s="26"/>
    </row>
    <row r="7" spans="1:10" ht="26.25" x14ac:dyDescent="0.25">
      <c r="A7" s="60" t="s">
        <v>31</v>
      </c>
      <c r="B7" s="60" t="s">
        <v>32</v>
      </c>
      <c r="C7" s="60" t="s">
        <v>33</v>
      </c>
    </row>
    <row r="8" spans="1:10" x14ac:dyDescent="0.25">
      <c r="A8" s="61"/>
      <c r="B8" s="62" t="s">
        <v>34</v>
      </c>
      <c r="C8" s="62" t="s">
        <v>3</v>
      </c>
    </row>
    <row r="9" spans="1:10" x14ac:dyDescent="0.25">
      <c r="A9" s="65">
        <v>1</v>
      </c>
      <c r="B9" s="65"/>
      <c r="C9" s="277">
        <v>73</v>
      </c>
      <c r="E9" s="61" t="s">
        <v>35</v>
      </c>
      <c r="F9" s="61"/>
    </row>
    <row r="10" spans="1:10" x14ac:dyDescent="0.25">
      <c r="A10" s="65">
        <v>1</v>
      </c>
      <c r="B10" s="65"/>
      <c r="C10" s="277">
        <v>93</v>
      </c>
      <c r="E10" s="61" t="s">
        <v>36</v>
      </c>
      <c r="F10" s="61"/>
    </row>
    <row r="11" spans="1:10" x14ac:dyDescent="0.25">
      <c r="A11" s="65">
        <v>1</v>
      </c>
      <c r="B11" s="65"/>
      <c r="C11" s="277">
        <v>85</v>
      </c>
      <c r="E11" s="61" t="s">
        <v>37</v>
      </c>
      <c r="F11" s="61"/>
    </row>
    <row r="12" spans="1:10" x14ac:dyDescent="0.25">
      <c r="A12" s="65">
        <v>1</v>
      </c>
      <c r="B12" s="65"/>
      <c r="C12" s="277">
        <v>100</v>
      </c>
      <c r="E12" s="61" t="s">
        <v>38</v>
      </c>
      <c r="F12" s="61"/>
    </row>
    <row r="13" spans="1:10" x14ac:dyDescent="0.25">
      <c r="A13" s="65">
        <v>1</v>
      </c>
      <c r="B13" s="65"/>
      <c r="C13" s="277">
        <v>94</v>
      </c>
      <c r="E13" s="61" t="s">
        <v>39</v>
      </c>
    </row>
    <row r="14" spans="1:10" x14ac:dyDescent="0.25">
      <c r="A14" s="65">
        <v>1</v>
      </c>
      <c r="B14" s="65"/>
      <c r="C14" s="277">
        <v>81</v>
      </c>
      <c r="E14" s="61" t="s">
        <v>40</v>
      </c>
    </row>
    <row r="15" spans="1:10" x14ac:dyDescent="0.25">
      <c r="A15" s="65">
        <v>1</v>
      </c>
      <c r="B15" s="65"/>
      <c r="C15" s="277">
        <v>72</v>
      </c>
      <c r="E15" s="61" t="s">
        <v>41</v>
      </c>
    </row>
    <row r="16" spans="1:10" x14ac:dyDescent="0.25">
      <c r="A16" s="65">
        <v>1</v>
      </c>
      <c r="B16" s="65"/>
      <c r="C16" s="277">
        <v>92</v>
      </c>
      <c r="E16" s="61" t="s">
        <v>42</v>
      </c>
    </row>
    <row r="17" spans="1:6" x14ac:dyDescent="0.25">
      <c r="A17" s="65">
        <v>1</v>
      </c>
      <c r="B17" s="65"/>
      <c r="C17" s="277">
        <v>97</v>
      </c>
      <c r="E17" s="61" t="s">
        <v>43</v>
      </c>
      <c r="F17" s="61"/>
    </row>
    <row r="18" spans="1:6" x14ac:dyDescent="0.25">
      <c r="A18" s="65">
        <v>1</v>
      </c>
      <c r="B18" s="65"/>
      <c r="C18" s="183">
        <v>72</v>
      </c>
      <c r="E18" s="61" t="s">
        <v>44</v>
      </c>
      <c r="F18" s="61"/>
    </row>
    <row r="19" spans="1:6" x14ac:dyDescent="0.25">
      <c r="A19" s="65">
        <v>1</v>
      </c>
      <c r="B19" s="65"/>
      <c r="C19" s="183">
        <v>84</v>
      </c>
      <c r="E19" s="61" t="s">
        <v>45</v>
      </c>
      <c r="F19" s="61"/>
    </row>
    <row r="20" spans="1:6" x14ac:dyDescent="0.25">
      <c r="A20" s="65">
        <v>1</v>
      </c>
      <c r="B20" s="65"/>
      <c r="C20" s="183">
        <v>90</v>
      </c>
      <c r="E20" s="61" t="s">
        <v>46</v>
      </c>
      <c r="F20" s="61"/>
    </row>
    <row r="21" spans="1:6" x14ac:dyDescent="0.25">
      <c r="A21" s="65">
        <v>1</v>
      </c>
      <c r="B21" s="65"/>
      <c r="C21" s="183">
        <v>78</v>
      </c>
      <c r="E21" s="61" t="s">
        <v>135</v>
      </c>
    </row>
    <row r="22" spans="1:6" x14ac:dyDescent="0.25">
      <c r="A22" s="65">
        <v>1</v>
      </c>
      <c r="B22" s="65"/>
      <c r="C22" s="183">
        <v>100</v>
      </c>
    </row>
    <row r="23" spans="1:6" x14ac:dyDescent="0.25">
      <c r="A23" s="65"/>
      <c r="B23" s="65"/>
      <c r="C23" s="32"/>
    </row>
    <row r="24" spans="1:6" x14ac:dyDescent="0.25">
      <c r="A24" s="65"/>
      <c r="B24" s="65"/>
      <c r="C24" s="32"/>
    </row>
    <row r="25" spans="1:6" ht="15.75" x14ac:dyDescent="0.25">
      <c r="A25" s="33"/>
      <c r="B25" s="33"/>
      <c r="C25" s="34"/>
      <c r="E25" s="35"/>
    </row>
    <row r="26" spans="1:6" ht="15.75" x14ac:dyDescent="0.25">
      <c r="A26" s="33"/>
      <c r="B26" s="33"/>
      <c r="C26" s="34"/>
      <c r="E26" s="35"/>
    </row>
    <row r="27" spans="1:6" ht="15.75" x14ac:dyDescent="0.25">
      <c r="A27" s="33"/>
      <c r="B27" s="33"/>
      <c r="C27" s="34"/>
      <c r="E27" s="35"/>
    </row>
    <row r="28" spans="1:6" ht="15.75" x14ac:dyDescent="0.25">
      <c r="A28" s="33"/>
      <c r="B28" s="33"/>
      <c r="C28" s="34"/>
      <c r="E28" s="35"/>
    </row>
    <row r="29" spans="1:6" ht="15.75" x14ac:dyDescent="0.25">
      <c r="A29" s="33"/>
      <c r="B29" s="33"/>
      <c r="C29" s="34"/>
      <c r="E29" s="35"/>
    </row>
    <row r="30" spans="1:6" x14ac:dyDescent="0.25">
      <c r="A30" s="33"/>
      <c r="B30" s="33"/>
      <c r="C30" s="34"/>
    </row>
    <row r="31" spans="1:6" x14ac:dyDescent="0.25">
      <c r="A31" s="65"/>
      <c r="B31" s="65"/>
      <c r="C31" s="65"/>
    </row>
    <row r="32" spans="1:6" x14ac:dyDescent="0.25">
      <c r="A32" s="61"/>
      <c r="B32" s="64"/>
      <c r="C32" s="64">
        <f>SUM(C9:C31)</f>
        <v>1211</v>
      </c>
      <c r="D32" s="61" t="s">
        <v>48</v>
      </c>
    </row>
    <row r="33" spans="1:5" x14ac:dyDescent="0.25">
      <c r="A33" s="64">
        <f>SUM(A9:A29)</f>
        <v>14</v>
      </c>
      <c r="B33" s="61" t="s">
        <v>49</v>
      </c>
      <c r="C33" s="61"/>
    </row>
    <row r="34" spans="1:5" x14ac:dyDescent="0.25">
      <c r="A34" s="61"/>
      <c r="B34" s="180">
        <f>C32/A33</f>
        <v>86.5</v>
      </c>
      <c r="C34" s="61" t="s">
        <v>50</v>
      </c>
    </row>
    <row r="35" spans="1:5" x14ac:dyDescent="0.25">
      <c r="A35" s="61"/>
      <c r="B35" s="61"/>
      <c r="C35" s="61"/>
      <c r="D35" s="65">
        <v>100</v>
      </c>
      <c r="E35" s="61" t="s">
        <v>51</v>
      </c>
    </row>
    <row r="36" spans="1:5" x14ac:dyDescent="0.25">
      <c r="A36" s="61"/>
      <c r="B36" s="61"/>
      <c r="C36" s="61"/>
      <c r="D36" s="67">
        <f>B34/D35</f>
        <v>0.86499999999999999</v>
      </c>
      <c r="E36" s="61" t="s">
        <v>52</v>
      </c>
    </row>
    <row r="37" spans="1:5" x14ac:dyDescent="0.25">
      <c r="A37" s="61"/>
      <c r="B37" s="61"/>
      <c r="C37" s="61"/>
    </row>
    <row r="38" spans="1:5" ht="15.75" x14ac:dyDescent="0.25">
      <c r="A38" s="96" t="s">
        <v>152</v>
      </c>
    </row>
  </sheetData>
  <pageMargins left="0.7" right="0.7" top="0.75" bottom="0.75" header="0.3" footer="0.3"/>
  <pageSetup scale="84" orientation="portrait" r:id="rId1"/>
  <drawing r:id="rId2"/>
  <legacyDrawing r:id="rId3"/>
  <oleObjects>
    <mc:AlternateContent xmlns:mc="http://schemas.openxmlformats.org/markup-compatibility/2006">
      <mc:Choice Requires="x14">
        <oleObject progId="Word.Document.12" shapeId="755713" r:id="rId4">
          <objectPr defaultSize="0" r:id="rId5">
            <anchor moveWithCells="1">
              <from>
                <xdr:col>1</xdr:col>
                <xdr:colOff>0</xdr:colOff>
                <xdr:row>40</xdr:row>
                <xdr:rowOff>0</xdr:rowOff>
              </from>
              <to>
                <xdr:col>11</xdr:col>
                <xdr:colOff>571500</xdr:colOff>
                <xdr:row>47</xdr:row>
                <xdr:rowOff>28575</xdr:rowOff>
              </to>
            </anchor>
          </objectPr>
        </oleObject>
      </mc:Choice>
      <mc:Fallback>
        <oleObject progId="Word.Document.12" shapeId="755713" r:id="rId4"/>
      </mc:Fallback>
    </mc:AlternateContent>
  </oleObjects>
</worksheet>
</file>

<file path=xl/worksheets/sheet1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38"/>
  <sheetViews>
    <sheetView zoomScaleNormal="100" workbookViewId="0">
      <selection activeCell="N45" sqref="N45"/>
    </sheetView>
  </sheetViews>
  <sheetFormatPr defaultColWidth="9.140625" defaultRowHeight="15" x14ac:dyDescent="0.25"/>
  <cols>
    <col min="1" max="2" width="9.140625" style="59"/>
    <col min="3" max="3" width="11" style="59" customWidth="1"/>
    <col min="4" max="16384" width="9.140625" style="59"/>
  </cols>
  <sheetData>
    <row r="1" spans="1:10" ht="21" x14ac:dyDescent="0.35">
      <c r="A1" s="63" t="s">
        <v>210</v>
      </c>
      <c r="B1" s="61"/>
      <c r="C1" s="61"/>
      <c r="I1" s="63"/>
    </row>
    <row r="2" spans="1:10" x14ac:dyDescent="0.25">
      <c r="A2" s="61"/>
      <c r="B2" s="65">
        <v>12.2</v>
      </c>
      <c r="C2" s="61" t="s">
        <v>24</v>
      </c>
      <c r="D2" s="292" t="s">
        <v>172</v>
      </c>
      <c r="E2" s="61"/>
    </row>
    <row r="3" spans="1:10" x14ac:dyDescent="0.25">
      <c r="A3" s="61"/>
      <c r="B3" s="65" t="s">
        <v>278</v>
      </c>
      <c r="C3" s="61" t="s">
        <v>26</v>
      </c>
      <c r="D3" s="292" t="s">
        <v>276</v>
      </c>
    </row>
    <row r="4" spans="1:10" x14ac:dyDescent="0.25">
      <c r="A4" s="61"/>
      <c r="B4" s="25" t="s">
        <v>27</v>
      </c>
      <c r="C4" s="61"/>
      <c r="D4" s="26" t="s">
        <v>155</v>
      </c>
      <c r="E4" s="66"/>
      <c r="F4" s="66"/>
      <c r="G4" s="66"/>
      <c r="H4" s="66"/>
      <c r="I4" s="66"/>
      <c r="J4" s="66"/>
    </row>
    <row r="5" spans="1:10" x14ac:dyDescent="0.25">
      <c r="A5" s="61"/>
      <c r="B5" s="28"/>
      <c r="C5" s="61"/>
    </row>
    <row r="6" spans="1:10" x14ac:dyDescent="0.25">
      <c r="A6" s="61"/>
      <c r="B6" s="61"/>
      <c r="C6" s="61"/>
      <c r="F6" s="26" t="s">
        <v>29</v>
      </c>
      <c r="G6" s="26"/>
      <c r="H6" s="26" t="s">
        <v>178</v>
      </c>
      <c r="I6" s="26"/>
      <c r="J6" s="26"/>
    </row>
    <row r="7" spans="1:10" ht="26.25" x14ac:dyDescent="0.25">
      <c r="A7" s="60" t="s">
        <v>31</v>
      </c>
      <c r="B7" s="60" t="s">
        <v>32</v>
      </c>
      <c r="C7" s="60" t="s">
        <v>33</v>
      </c>
    </row>
    <row r="8" spans="1:10" x14ac:dyDescent="0.25">
      <c r="A8" s="61"/>
      <c r="B8" s="62" t="s">
        <v>34</v>
      </c>
      <c r="C8" s="62" t="s">
        <v>3</v>
      </c>
    </row>
    <row r="9" spans="1:10" x14ac:dyDescent="0.25">
      <c r="A9" s="65">
        <v>1</v>
      </c>
      <c r="B9" s="65"/>
      <c r="C9" s="277">
        <v>73</v>
      </c>
      <c r="E9" s="61" t="s">
        <v>35</v>
      </c>
      <c r="F9" s="61"/>
    </row>
    <row r="10" spans="1:10" x14ac:dyDescent="0.25">
      <c r="A10" s="65">
        <v>1</v>
      </c>
      <c r="B10" s="65"/>
      <c r="C10" s="277">
        <v>93</v>
      </c>
      <c r="E10" s="61" t="s">
        <v>36</v>
      </c>
      <c r="F10" s="61"/>
    </row>
    <row r="11" spans="1:10" x14ac:dyDescent="0.25">
      <c r="A11" s="65">
        <v>1</v>
      </c>
      <c r="B11" s="65"/>
      <c r="C11" s="277">
        <v>85</v>
      </c>
      <c r="E11" s="61" t="s">
        <v>37</v>
      </c>
      <c r="F11" s="61"/>
    </row>
    <row r="12" spans="1:10" x14ac:dyDescent="0.25">
      <c r="A12" s="65">
        <v>1</v>
      </c>
      <c r="B12" s="65"/>
      <c r="C12" s="277">
        <v>100</v>
      </c>
      <c r="E12" s="61" t="s">
        <v>38</v>
      </c>
      <c r="F12" s="61"/>
    </row>
    <row r="13" spans="1:10" x14ac:dyDescent="0.25">
      <c r="A13" s="65">
        <v>1</v>
      </c>
      <c r="B13" s="65"/>
      <c r="C13" s="277">
        <v>94</v>
      </c>
      <c r="E13" s="61" t="s">
        <v>39</v>
      </c>
    </row>
    <row r="14" spans="1:10" x14ac:dyDescent="0.25">
      <c r="A14" s="65">
        <v>1</v>
      </c>
      <c r="B14" s="65"/>
      <c r="C14" s="277">
        <v>81</v>
      </c>
      <c r="E14" s="61" t="s">
        <v>40</v>
      </c>
    </row>
    <row r="15" spans="1:10" x14ac:dyDescent="0.25">
      <c r="A15" s="65">
        <v>1</v>
      </c>
      <c r="B15" s="65"/>
      <c r="C15" s="277">
        <v>72</v>
      </c>
      <c r="E15" s="61" t="s">
        <v>41</v>
      </c>
    </row>
    <row r="16" spans="1:10" x14ac:dyDescent="0.25">
      <c r="A16" s="65">
        <v>1</v>
      </c>
      <c r="B16" s="65"/>
      <c r="C16" s="277">
        <v>92</v>
      </c>
      <c r="E16" s="61" t="s">
        <v>42</v>
      </c>
    </row>
    <row r="17" spans="1:6" x14ac:dyDescent="0.25">
      <c r="A17" s="65">
        <v>1</v>
      </c>
      <c r="B17" s="65"/>
      <c r="C17" s="277">
        <v>97</v>
      </c>
      <c r="E17" s="61" t="s">
        <v>43</v>
      </c>
      <c r="F17" s="61"/>
    </row>
    <row r="18" spans="1:6" x14ac:dyDescent="0.25">
      <c r="A18" s="65">
        <v>1</v>
      </c>
      <c r="B18" s="65"/>
      <c r="C18" s="183">
        <v>72</v>
      </c>
      <c r="E18" s="61" t="s">
        <v>44</v>
      </c>
      <c r="F18" s="61"/>
    </row>
    <row r="19" spans="1:6" x14ac:dyDescent="0.25">
      <c r="A19" s="65">
        <v>1</v>
      </c>
      <c r="B19" s="65"/>
      <c r="C19" s="183">
        <v>84</v>
      </c>
      <c r="E19" s="61" t="s">
        <v>45</v>
      </c>
      <c r="F19" s="61"/>
    </row>
    <row r="20" spans="1:6" x14ac:dyDescent="0.25">
      <c r="A20" s="65">
        <v>1</v>
      </c>
      <c r="B20" s="65"/>
      <c r="C20" s="183">
        <v>90</v>
      </c>
      <c r="E20" s="61" t="s">
        <v>46</v>
      </c>
      <c r="F20" s="61"/>
    </row>
    <row r="21" spans="1:6" x14ac:dyDescent="0.25">
      <c r="A21" s="65">
        <v>1</v>
      </c>
      <c r="B21" s="65"/>
      <c r="C21" s="183">
        <v>78</v>
      </c>
      <c r="E21" s="61" t="s">
        <v>135</v>
      </c>
    </row>
    <row r="22" spans="1:6" x14ac:dyDescent="0.25">
      <c r="A22" s="65">
        <v>1</v>
      </c>
      <c r="B22" s="65"/>
      <c r="C22" s="183">
        <v>100</v>
      </c>
    </row>
    <row r="23" spans="1:6" x14ac:dyDescent="0.25">
      <c r="A23" s="65"/>
      <c r="B23" s="65"/>
      <c r="C23" s="32"/>
    </row>
    <row r="24" spans="1:6" x14ac:dyDescent="0.25">
      <c r="A24" s="65"/>
      <c r="B24" s="65"/>
      <c r="C24" s="32"/>
    </row>
    <row r="25" spans="1:6" ht="15.75" x14ac:dyDescent="0.25">
      <c r="A25" s="33"/>
      <c r="B25" s="33"/>
      <c r="C25" s="34"/>
      <c r="E25" s="35"/>
    </row>
    <row r="26" spans="1:6" ht="15.75" x14ac:dyDescent="0.25">
      <c r="A26" s="33"/>
      <c r="B26" s="33"/>
      <c r="C26" s="34"/>
      <c r="E26" s="35"/>
    </row>
    <row r="27" spans="1:6" ht="15.75" x14ac:dyDescent="0.25">
      <c r="A27" s="33"/>
      <c r="B27" s="33"/>
      <c r="C27" s="34"/>
      <c r="E27" s="35"/>
    </row>
    <row r="28" spans="1:6" ht="15.75" x14ac:dyDescent="0.25">
      <c r="A28" s="33"/>
      <c r="B28" s="33"/>
      <c r="C28" s="34"/>
      <c r="E28" s="35"/>
    </row>
    <row r="29" spans="1:6" ht="15.75" x14ac:dyDescent="0.25">
      <c r="A29" s="33"/>
      <c r="B29" s="33"/>
      <c r="C29" s="34"/>
      <c r="E29" s="35"/>
    </row>
    <row r="30" spans="1:6" x14ac:dyDescent="0.25">
      <c r="A30" s="33"/>
      <c r="B30" s="33"/>
      <c r="C30" s="34"/>
    </row>
    <row r="31" spans="1:6" x14ac:dyDescent="0.25">
      <c r="A31" s="65"/>
      <c r="B31" s="65"/>
      <c r="C31" s="65"/>
    </row>
    <row r="32" spans="1:6" x14ac:dyDescent="0.25">
      <c r="A32" s="61"/>
      <c r="B32" s="64"/>
      <c r="C32" s="64">
        <f>SUM(C9:C31)</f>
        <v>1211</v>
      </c>
      <c r="D32" s="61" t="s">
        <v>48</v>
      </c>
    </row>
    <row r="33" spans="1:5" x14ac:dyDescent="0.25">
      <c r="A33" s="64">
        <f>SUM(A9:A29)</f>
        <v>14</v>
      </c>
      <c r="B33" s="61" t="s">
        <v>49</v>
      </c>
      <c r="C33" s="61"/>
    </row>
    <row r="34" spans="1:5" x14ac:dyDescent="0.25">
      <c r="A34" s="61"/>
      <c r="B34" s="180">
        <f>C32/A33</f>
        <v>86.5</v>
      </c>
      <c r="C34" s="61" t="s">
        <v>50</v>
      </c>
    </row>
    <row r="35" spans="1:5" x14ac:dyDescent="0.25">
      <c r="A35" s="61"/>
      <c r="B35" s="61"/>
      <c r="C35" s="61"/>
      <c r="D35" s="65">
        <v>100</v>
      </c>
      <c r="E35" s="61" t="s">
        <v>51</v>
      </c>
    </row>
    <row r="36" spans="1:5" x14ac:dyDescent="0.25">
      <c r="A36" s="61"/>
      <c r="B36" s="61"/>
      <c r="C36" s="61"/>
      <c r="D36" s="67">
        <f>B34/D35</f>
        <v>0.86499999999999999</v>
      </c>
      <c r="E36" s="61" t="s">
        <v>52</v>
      </c>
    </row>
    <row r="37" spans="1:5" x14ac:dyDescent="0.25">
      <c r="A37" s="61"/>
      <c r="B37" s="61"/>
      <c r="C37" s="61"/>
    </row>
    <row r="38" spans="1:5" ht="15.75" x14ac:dyDescent="0.25">
      <c r="A38" s="96" t="s">
        <v>152</v>
      </c>
    </row>
  </sheetData>
  <pageMargins left="0.7" right="0.7" top="0.75" bottom="0.75" header="0.3" footer="0.3"/>
  <pageSetup scale="84" orientation="portrait" r:id="rId1"/>
  <drawing r:id="rId2"/>
  <legacyDrawing r:id="rId3"/>
  <oleObjects>
    <mc:AlternateContent xmlns:mc="http://schemas.openxmlformats.org/markup-compatibility/2006">
      <mc:Choice Requires="x14">
        <oleObject progId="Word.Document.12" shapeId="472066" r:id="rId4">
          <objectPr defaultSize="0" autoPict="0" r:id="rId5">
            <anchor moveWithCells="1">
              <from>
                <xdr:col>1</xdr:col>
                <xdr:colOff>0</xdr:colOff>
                <xdr:row>39</xdr:row>
                <xdr:rowOff>190500</xdr:rowOff>
              </from>
              <to>
                <xdr:col>11</xdr:col>
                <xdr:colOff>571500</xdr:colOff>
                <xdr:row>47</xdr:row>
                <xdr:rowOff>28575</xdr:rowOff>
              </to>
            </anchor>
          </objectPr>
        </oleObject>
      </mc:Choice>
      <mc:Fallback>
        <oleObject progId="Word.Document.12" shapeId="472066" r:id="rId4"/>
      </mc:Fallback>
    </mc:AlternateContent>
  </oleObjects>
</worksheet>
</file>

<file path=xl/worksheets/sheet1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38"/>
  <sheetViews>
    <sheetView zoomScaleNormal="100" workbookViewId="0">
      <selection activeCell="L45" sqref="L45"/>
    </sheetView>
  </sheetViews>
  <sheetFormatPr defaultColWidth="9.140625" defaultRowHeight="15" x14ac:dyDescent="0.25"/>
  <cols>
    <col min="1" max="2" width="9.140625" style="59"/>
    <col min="3" max="3" width="11" style="59" customWidth="1"/>
    <col min="4" max="16384" width="9.140625" style="59"/>
  </cols>
  <sheetData>
    <row r="1" spans="1:10" ht="21" x14ac:dyDescent="0.35">
      <c r="A1" s="63" t="s">
        <v>210</v>
      </c>
      <c r="B1" s="61"/>
      <c r="C1" s="61"/>
      <c r="I1" s="63"/>
    </row>
    <row r="2" spans="1:10" x14ac:dyDescent="0.25">
      <c r="A2" s="61"/>
      <c r="B2" s="65">
        <v>12.2</v>
      </c>
      <c r="C2" s="61" t="s">
        <v>24</v>
      </c>
      <c r="D2" s="242" t="s">
        <v>297</v>
      </c>
      <c r="E2" s="61"/>
    </row>
    <row r="3" spans="1:10" x14ac:dyDescent="0.25">
      <c r="A3" s="61"/>
      <c r="B3" s="65" t="s">
        <v>99</v>
      </c>
      <c r="C3" s="61" t="s">
        <v>26</v>
      </c>
      <c r="D3" s="242" t="s">
        <v>247</v>
      </c>
    </row>
    <row r="4" spans="1:10" x14ac:dyDescent="0.25">
      <c r="A4" s="61"/>
      <c r="B4" s="25" t="s">
        <v>27</v>
      </c>
      <c r="C4" s="61"/>
      <c r="D4" s="26" t="s">
        <v>100</v>
      </c>
      <c r="E4" s="66"/>
      <c r="F4" s="66"/>
      <c r="G4" s="66"/>
      <c r="H4" s="66"/>
      <c r="I4" s="66"/>
      <c r="J4" s="66"/>
    </row>
    <row r="5" spans="1:10" x14ac:dyDescent="0.25">
      <c r="A5" s="61"/>
      <c r="B5" s="28"/>
      <c r="C5" s="61"/>
    </row>
    <row r="6" spans="1:10" x14ac:dyDescent="0.25">
      <c r="A6" s="61"/>
      <c r="B6" s="61"/>
      <c r="C6" s="61"/>
      <c r="F6" s="26" t="s">
        <v>29</v>
      </c>
      <c r="G6" s="26"/>
      <c r="H6" s="26" t="s">
        <v>218</v>
      </c>
      <c r="I6" s="26"/>
      <c r="J6" s="26"/>
    </row>
    <row r="7" spans="1:10" ht="26.25" x14ac:dyDescent="0.25">
      <c r="A7" s="60" t="s">
        <v>31</v>
      </c>
      <c r="B7" s="60" t="s">
        <v>32</v>
      </c>
      <c r="C7" s="60" t="s">
        <v>33</v>
      </c>
    </row>
    <row r="8" spans="1:10" x14ac:dyDescent="0.25">
      <c r="A8" s="61"/>
      <c r="B8" s="62" t="s">
        <v>34</v>
      </c>
      <c r="C8" s="62" t="s">
        <v>3</v>
      </c>
    </row>
    <row r="9" spans="1:10" x14ac:dyDescent="0.25">
      <c r="A9" s="65">
        <v>1</v>
      </c>
      <c r="B9" s="65"/>
      <c r="C9" s="277">
        <v>126</v>
      </c>
      <c r="E9" s="61" t="s">
        <v>35</v>
      </c>
      <c r="F9" s="61"/>
    </row>
    <row r="10" spans="1:10" x14ac:dyDescent="0.25">
      <c r="A10" s="65">
        <v>1</v>
      </c>
      <c r="B10" s="65"/>
      <c r="C10" s="277">
        <v>64</v>
      </c>
      <c r="E10" s="61" t="s">
        <v>36</v>
      </c>
      <c r="F10" s="61"/>
    </row>
    <row r="11" spans="1:10" x14ac:dyDescent="0.25">
      <c r="A11" s="65">
        <v>1</v>
      </c>
      <c r="B11" s="65"/>
      <c r="C11" s="277">
        <v>80</v>
      </c>
      <c r="E11" s="61" t="s">
        <v>37</v>
      </c>
      <c r="F11" s="61"/>
    </row>
    <row r="12" spans="1:10" x14ac:dyDescent="0.25">
      <c r="A12" s="65">
        <v>1</v>
      </c>
      <c r="B12" s="65"/>
      <c r="C12" s="277">
        <v>85</v>
      </c>
      <c r="E12" s="61" t="s">
        <v>38</v>
      </c>
      <c r="F12" s="61"/>
    </row>
    <row r="13" spans="1:10" x14ac:dyDescent="0.25">
      <c r="A13" s="65">
        <v>1</v>
      </c>
      <c r="B13" s="65"/>
      <c r="C13" s="277">
        <v>90</v>
      </c>
      <c r="E13" s="61" t="s">
        <v>39</v>
      </c>
    </row>
    <row r="14" spans="1:10" x14ac:dyDescent="0.25">
      <c r="A14" s="65">
        <v>1</v>
      </c>
      <c r="B14" s="65"/>
      <c r="C14" s="277">
        <v>87</v>
      </c>
      <c r="E14" s="61" t="s">
        <v>40</v>
      </c>
    </row>
    <row r="15" spans="1:10" x14ac:dyDescent="0.25">
      <c r="A15" s="65">
        <v>1</v>
      </c>
      <c r="B15" s="65"/>
      <c r="C15" s="277">
        <v>140</v>
      </c>
      <c r="E15" s="61" t="s">
        <v>41</v>
      </c>
    </row>
    <row r="16" spans="1:10" x14ac:dyDescent="0.25">
      <c r="A16" s="65">
        <v>1</v>
      </c>
      <c r="B16" s="65"/>
      <c r="C16" s="277">
        <v>125</v>
      </c>
      <c r="E16" s="61" t="s">
        <v>42</v>
      </c>
    </row>
    <row r="17" spans="1:6" x14ac:dyDescent="0.25">
      <c r="A17" s="65">
        <v>1</v>
      </c>
      <c r="B17" s="65"/>
      <c r="C17" s="277">
        <v>119</v>
      </c>
      <c r="E17" s="61" t="s">
        <v>43</v>
      </c>
      <c r="F17" s="61"/>
    </row>
    <row r="18" spans="1:6" x14ac:dyDescent="0.25">
      <c r="A18" s="65">
        <v>1</v>
      </c>
      <c r="B18" s="65"/>
      <c r="C18" s="183">
        <v>135</v>
      </c>
      <c r="E18" s="61" t="s">
        <v>44</v>
      </c>
      <c r="F18" s="61"/>
    </row>
    <row r="19" spans="1:6" x14ac:dyDescent="0.25">
      <c r="A19" s="65">
        <v>1</v>
      </c>
      <c r="B19" s="65"/>
      <c r="C19" s="183">
        <v>136</v>
      </c>
      <c r="E19" s="61" t="s">
        <v>45</v>
      </c>
      <c r="F19" s="61"/>
    </row>
    <row r="20" spans="1:6" x14ac:dyDescent="0.25">
      <c r="A20" s="65">
        <v>1</v>
      </c>
      <c r="B20" s="65"/>
      <c r="C20" s="183">
        <v>128</v>
      </c>
      <c r="E20" s="61" t="s">
        <v>46</v>
      </c>
      <c r="F20" s="61"/>
    </row>
    <row r="21" spans="1:6" x14ac:dyDescent="0.25">
      <c r="A21" s="65">
        <v>1</v>
      </c>
      <c r="B21" s="65"/>
      <c r="C21" s="183">
        <v>129</v>
      </c>
      <c r="E21" s="61" t="s">
        <v>135</v>
      </c>
    </row>
    <row r="22" spans="1:6" x14ac:dyDescent="0.25">
      <c r="A22" s="65">
        <v>1</v>
      </c>
      <c r="B22" s="65"/>
      <c r="C22" s="183">
        <v>95</v>
      </c>
    </row>
    <row r="23" spans="1:6" x14ac:dyDescent="0.25">
      <c r="A23" s="65">
        <v>1</v>
      </c>
      <c r="B23" s="65"/>
      <c r="C23" s="32">
        <v>135.5</v>
      </c>
    </row>
    <row r="24" spans="1:6" x14ac:dyDescent="0.25">
      <c r="A24" s="65">
        <v>1</v>
      </c>
      <c r="B24" s="65"/>
      <c r="C24" s="32">
        <v>139</v>
      </c>
    </row>
    <row r="25" spans="1:6" ht="15.75" x14ac:dyDescent="0.25">
      <c r="A25" s="33"/>
      <c r="B25" s="33"/>
      <c r="C25" s="34"/>
      <c r="E25" s="35"/>
    </row>
    <row r="26" spans="1:6" ht="15.75" x14ac:dyDescent="0.25">
      <c r="A26" s="33"/>
      <c r="B26" s="33"/>
      <c r="C26" s="34"/>
      <c r="E26" s="35"/>
    </row>
    <row r="27" spans="1:6" ht="15.75" x14ac:dyDescent="0.25">
      <c r="A27" s="33"/>
      <c r="B27" s="33"/>
      <c r="C27" s="34"/>
      <c r="E27" s="35"/>
    </row>
    <row r="28" spans="1:6" ht="15.75" x14ac:dyDescent="0.25">
      <c r="A28" s="33"/>
      <c r="B28" s="33"/>
      <c r="C28" s="34"/>
      <c r="E28" s="35"/>
    </row>
    <row r="29" spans="1:6" ht="15.75" x14ac:dyDescent="0.25">
      <c r="A29" s="33"/>
      <c r="B29" s="33"/>
      <c r="C29" s="34"/>
      <c r="E29" s="35"/>
    </row>
    <row r="30" spans="1:6" x14ac:dyDescent="0.25">
      <c r="A30" s="33"/>
      <c r="B30" s="33"/>
      <c r="C30" s="34"/>
    </row>
    <row r="31" spans="1:6" x14ac:dyDescent="0.25">
      <c r="A31" s="65"/>
      <c r="B31" s="65"/>
      <c r="C31" s="65"/>
    </row>
    <row r="32" spans="1:6" x14ac:dyDescent="0.25">
      <c r="A32" s="61"/>
      <c r="B32" s="64"/>
      <c r="C32" s="64">
        <f>SUM(C9:C31)</f>
        <v>1813.5</v>
      </c>
      <c r="D32" s="61" t="s">
        <v>48</v>
      </c>
    </row>
    <row r="33" spans="1:5" x14ac:dyDescent="0.25">
      <c r="A33" s="64">
        <f>SUM(A9:A29)</f>
        <v>16</v>
      </c>
      <c r="B33" s="61" t="s">
        <v>49</v>
      </c>
      <c r="C33" s="61"/>
    </row>
    <row r="34" spans="1:5" x14ac:dyDescent="0.25">
      <c r="A34" s="61"/>
      <c r="B34" s="180">
        <f>C32/A33</f>
        <v>113.34375</v>
      </c>
      <c r="C34" s="61" t="s">
        <v>50</v>
      </c>
    </row>
    <row r="35" spans="1:5" x14ac:dyDescent="0.25">
      <c r="A35" s="61"/>
      <c r="B35" s="61"/>
      <c r="C35" s="61"/>
      <c r="D35" s="65">
        <v>150</v>
      </c>
      <c r="E35" s="61" t="s">
        <v>51</v>
      </c>
    </row>
    <row r="36" spans="1:5" x14ac:dyDescent="0.25">
      <c r="A36" s="61"/>
      <c r="B36" s="61"/>
      <c r="C36" s="61"/>
      <c r="D36" s="67">
        <f>B34/D35</f>
        <v>0.75562499999999999</v>
      </c>
      <c r="E36" s="61" t="s">
        <v>52</v>
      </c>
    </row>
    <row r="37" spans="1:5" x14ac:dyDescent="0.25">
      <c r="A37" s="61"/>
      <c r="B37" s="61"/>
      <c r="C37" s="61"/>
    </row>
    <row r="38" spans="1:5" ht="15.75" x14ac:dyDescent="0.25">
      <c r="A38" s="96" t="s">
        <v>152</v>
      </c>
    </row>
  </sheetData>
  <pageMargins left="0.7" right="0.7" top="0.75" bottom="0.75" header="0.3" footer="0.3"/>
  <pageSetup scale="84" orientation="portrait" r:id="rId1"/>
  <drawing r:id="rId2"/>
  <legacyDrawing r:id="rId3"/>
  <oleObjects>
    <mc:AlternateContent xmlns:mc="http://schemas.openxmlformats.org/markup-compatibility/2006">
      <mc:Choice Requires="x14">
        <oleObject progId="Word.Document.12" shapeId="390146" r:id="rId4">
          <objectPr defaultSize="0" r:id="rId5">
            <anchor moveWithCells="1">
              <from>
                <xdr:col>1</xdr:col>
                <xdr:colOff>0</xdr:colOff>
                <xdr:row>39</xdr:row>
                <xdr:rowOff>0</xdr:rowOff>
              </from>
              <to>
                <xdr:col>10</xdr:col>
                <xdr:colOff>333375</xdr:colOff>
                <xdr:row>56</xdr:row>
                <xdr:rowOff>133350</xdr:rowOff>
              </to>
            </anchor>
          </objectPr>
        </oleObject>
      </mc:Choice>
      <mc:Fallback>
        <oleObject progId="Word.Document.12" shapeId="390146" r:id="rId4"/>
      </mc:Fallback>
    </mc:AlternateContent>
  </oleObjects>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8"/>
  <sheetViews>
    <sheetView zoomScaleNormal="100" workbookViewId="0">
      <selection activeCell="Q16" sqref="Q16"/>
    </sheetView>
  </sheetViews>
  <sheetFormatPr defaultColWidth="9.140625" defaultRowHeight="15" x14ac:dyDescent="0.25"/>
  <cols>
    <col min="1" max="2" width="9.140625" style="59"/>
    <col min="3" max="3" width="11" style="59" customWidth="1"/>
    <col min="4" max="16384" width="9.140625" style="59"/>
  </cols>
  <sheetData>
    <row r="1" spans="1:10" ht="21" x14ac:dyDescent="0.35">
      <c r="A1" s="63" t="s">
        <v>210</v>
      </c>
      <c r="B1" s="61"/>
      <c r="C1" s="61"/>
      <c r="I1" s="63"/>
    </row>
    <row r="2" spans="1:10" x14ac:dyDescent="0.25">
      <c r="A2" s="61"/>
      <c r="B2" s="65">
        <v>12.2</v>
      </c>
      <c r="C2" s="61" t="s">
        <v>24</v>
      </c>
      <c r="D2" s="208" t="s">
        <v>102</v>
      </c>
      <c r="E2" s="61"/>
    </row>
    <row r="3" spans="1:10" x14ac:dyDescent="0.25">
      <c r="A3" s="61"/>
      <c r="B3" s="65" t="s">
        <v>99</v>
      </c>
      <c r="C3" s="61" t="s">
        <v>26</v>
      </c>
      <c r="D3" s="208" t="s">
        <v>219</v>
      </c>
    </row>
    <row r="4" spans="1:10" x14ac:dyDescent="0.25">
      <c r="A4" s="61"/>
      <c r="B4" s="25" t="s">
        <v>27</v>
      </c>
      <c r="C4" s="61"/>
      <c r="D4" s="26" t="s">
        <v>155</v>
      </c>
      <c r="E4" s="66"/>
      <c r="F4" s="66"/>
      <c r="G4" s="66"/>
      <c r="H4" s="66"/>
      <c r="I4" s="66"/>
      <c r="J4" s="66"/>
    </row>
    <row r="5" spans="1:10" x14ac:dyDescent="0.25">
      <c r="A5" s="61"/>
      <c r="B5" s="28"/>
      <c r="C5" s="61"/>
    </row>
    <row r="6" spans="1:10" x14ac:dyDescent="0.25">
      <c r="A6" s="61"/>
      <c r="B6" s="61"/>
      <c r="C6" s="61"/>
      <c r="F6" s="26" t="s">
        <v>29</v>
      </c>
      <c r="G6" s="26"/>
      <c r="H6" s="26" t="s">
        <v>177</v>
      </c>
      <c r="I6" s="26"/>
      <c r="J6" s="26"/>
    </row>
    <row r="7" spans="1:10" ht="26.25" x14ac:dyDescent="0.25">
      <c r="A7" s="60" t="s">
        <v>31</v>
      </c>
      <c r="B7" s="60" t="s">
        <v>32</v>
      </c>
      <c r="C7" s="60" t="s">
        <v>33</v>
      </c>
    </row>
    <row r="8" spans="1:10" x14ac:dyDescent="0.25">
      <c r="A8" s="61"/>
      <c r="B8" s="62" t="s">
        <v>34</v>
      </c>
      <c r="C8" s="62" t="s">
        <v>3</v>
      </c>
    </row>
    <row r="9" spans="1:10" x14ac:dyDescent="0.25">
      <c r="A9" s="183">
        <v>1</v>
      </c>
      <c r="B9" s="65">
        <v>1</v>
      </c>
      <c r="C9" s="241">
        <v>122</v>
      </c>
      <c r="E9" s="61" t="s">
        <v>35</v>
      </c>
      <c r="F9" s="61"/>
    </row>
    <row r="10" spans="1:10" x14ac:dyDescent="0.25">
      <c r="A10" s="183">
        <v>1</v>
      </c>
      <c r="B10" s="65">
        <v>2</v>
      </c>
      <c r="C10" s="241">
        <v>180</v>
      </c>
      <c r="E10" s="61" t="s">
        <v>36</v>
      </c>
      <c r="F10" s="61"/>
    </row>
    <row r="11" spans="1:10" x14ac:dyDescent="0.25">
      <c r="A11" s="183">
        <v>1</v>
      </c>
      <c r="B11" s="65">
        <v>3</v>
      </c>
      <c r="C11" s="241">
        <v>194</v>
      </c>
      <c r="E11" s="61" t="s">
        <v>37</v>
      </c>
      <c r="F11" s="61"/>
    </row>
    <row r="12" spans="1:10" x14ac:dyDescent="0.25">
      <c r="A12" s="183">
        <v>1</v>
      </c>
      <c r="B12" s="65">
        <v>4</v>
      </c>
      <c r="C12" s="241">
        <v>200</v>
      </c>
      <c r="E12" s="61" t="s">
        <v>38</v>
      </c>
      <c r="F12" s="61"/>
    </row>
    <row r="13" spans="1:10" x14ac:dyDescent="0.25">
      <c r="A13" s="183">
        <v>1</v>
      </c>
      <c r="B13" s="65">
        <v>5</v>
      </c>
      <c r="C13" s="241">
        <v>194</v>
      </c>
      <c r="E13" s="61" t="s">
        <v>39</v>
      </c>
    </row>
    <row r="14" spans="1:10" x14ac:dyDescent="0.25">
      <c r="A14" s="183">
        <v>1</v>
      </c>
      <c r="B14" s="65">
        <v>6</v>
      </c>
      <c r="C14" s="241">
        <v>179</v>
      </c>
      <c r="E14" s="61" t="s">
        <v>40</v>
      </c>
    </row>
    <row r="15" spans="1:10" x14ac:dyDescent="0.25">
      <c r="A15" s="183">
        <v>1</v>
      </c>
      <c r="B15" s="65">
        <v>7</v>
      </c>
      <c r="C15" s="241">
        <v>132</v>
      </c>
      <c r="E15" s="61" t="s">
        <v>41</v>
      </c>
    </row>
    <row r="16" spans="1:10" x14ac:dyDescent="0.25">
      <c r="A16" s="183">
        <v>1</v>
      </c>
      <c r="B16" s="65">
        <v>8</v>
      </c>
      <c r="C16" s="241">
        <v>150</v>
      </c>
      <c r="E16" s="61" t="s">
        <v>42</v>
      </c>
    </row>
    <row r="17" spans="1:6" x14ac:dyDescent="0.25">
      <c r="A17" s="183">
        <v>1</v>
      </c>
      <c r="B17" s="65">
        <v>9</v>
      </c>
      <c r="C17" s="241">
        <v>200</v>
      </c>
      <c r="E17" s="61" t="s">
        <v>43</v>
      </c>
      <c r="F17" s="61"/>
    </row>
    <row r="18" spans="1:6" x14ac:dyDescent="0.25">
      <c r="A18" s="183"/>
      <c r="B18" s="65"/>
      <c r="C18" s="33"/>
      <c r="E18" s="61" t="s">
        <v>44</v>
      </c>
      <c r="F18" s="61"/>
    </row>
    <row r="19" spans="1:6" x14ac:dyDescent="0.25">
      <c r="A19" s="183"/>
      <c r="B19" s="65"/>
      <c r="C19" s="33"/>
      <c r="E19" s="61" t="s">
        <v>45</v>
      </c>
      <c r="F19" s="61"/>
    </row>
    <row r="20" spans="1:6" x14ac:dyDescent="0.25">
      <c r="A20" s="183"/>
      <c r="B20" s="65"/>
      <c r="C20" s="33"/>
      <c r="E20" s="61" t="s">
        <v>46</v>
      </c>
      <c r="F20" s="61"/>
    </row>
    <row r="21" spans="1:6" x14ac:dyDescent="0.25">
      <c r="A21" s="183"/>
      <c r="B21" s="65"/>
      <c r="C21" s="33"/>
      <c r="E21" s="61" t="s">
        <v>135</v>
      </c>
    </row>
    <row r="22" spans="1:6" x14ac:dyDescent="0.25">
      <c r="A22" s="65"/>
      <c r="B22" s="65"/>
      <c r="C22" s="65"/>
    </row>
    <row r="23" spans="1:6" x14ac:dyDescent="0.25">
      <c r="A23" s="65"/>
      <c r="B23" s="65"/>
      <c r="C23" s="32"/>
    </row>
    <row r="24" spans="1:6" x14ac:dyDescent="0.25">
      <c r="A24" s="65"/>
      <c r="B24" s="65"/>
      <c r="C24" s="32"/>
    </row>
    <row r="25" spans="1:6" ht="15.75" x14ac:dyDescent="0.25">
      <c r="A25" s="33"/>
      <c r="B25" s="33"/>
      <c r="C25" s="34"/>
      <c r="E25" s="35"/>
    </row>
    <row r="26" spans="1:6" ht="15.75" x14ac:dyDescent="0.25">
      <c r="A26" s="33"/>
      <c r="B26" s="33"/>
      <c r="C26" s="34"/>
      <c r="E26" s="35"/>
    </row>
    <row r="27" spans="1:6" ht="15.75" x14ac:dyDescent="0.25">
      <c r="A27" s="33"/>
      <c r="B27" s="33"/>
      <c r="C27" s="34"/>
      <c r="E27" s="35"/>
    </row>
    <row r="28" spans="1:6" ht="15.75" x14ac:dyDescent="0.25">
      <c r="A28" s="33"/>
      <c r="B28" s="33"/>
      <c r="C28" s="34"/>
      <c r="E28" s="35"/>
    </row>
    <row r="29" spans="1:6" ht="15.75" x14ac:dyDescent="0.25">
      <c r="A29" s="33"/>
      <c r="B29" s="33"/>
      <c r="C29" s="34"/>
      <c r="E29" s="35"/>
    </row>
    <row r="30" spans="1:6" x14ac:dyDescent="0.25">
      <c r="A30" s="33"/>
      <c r="B30" s="33"/>
      <c r="C30" s="34"/>
    </row>
    <row r="31" spans="1:6" x14ac:dyDescent="0.25">
      <c r="A31" s="65"/>
      <c r="B31" s="65"/>
      <c r="C31" s="65"/>
    </row>
    <row r="32" spans="1:6" x14ac:dyDescent="0.25">
      <c r="A32" s="61"/>
      <c r="B32" s="64"/>
      <c r="C32" s="64">
        <f>SUM(C9:C31)</f>
        <v>1551</v>
      </c>
      <c r="D32" s="61" t="s">
        <v>48</v>
      </c>
    </row>
    <row r="33" spans="1:5" x14ac:dyDescent="0.25">
      <c r="A33" s="64">
        <f>SUM(A9:A29)</f>
        <v>9</v>
      </c>
      <c r="B33" s="61" t="s">
        <v>49</v>
      </c>
      <c r="C33" s="61"/>
    </row>
    <row r="34" spans="1:5" x14ac:dyDescent="0.25">
      <c r="A34" s="61"/>
      <c r="B34" s="180">
        <f>C32/A33</f>
        <v>172.33333333333334</v>
      </c>
      <c r="C34" s="61" t="s">
        <v>50</v>
      </c>
    </row>
    <row r="35" spans="1:5" x14ac:dyDescent="0.25">
      <c r="A35" s="61"/>
      <c r="B35" s="61"/>
      <c r="C35" s="61"/>
      <c r="D35" s="65">
        <v>200</v>
      </c>
      <c r="E35" s="61" t="s">
        <v>51</v>
      </c>
    </row>
    <row r="36" spans="1:5" x14ac:dyDescent="0.25">
      <c r="A36" s="61"/>
      <c r="B36" s="61"/>
      <c r="C36" s="61"/>
      <c r="D36" s="67">
        <f>B34/D35</f>
        <v>0.86166666666666669</v>
      </c>
      <c r="E36" s="61" t="s">
        <v>52</v>
      </c>
    </row>
    <row r="37" spans="1:5" x14ac:dyDescent="0.25">
      <c r="A37" s="61"/>
      <c r="B37" s="61"/>
      <c r="C37" s="61"/>
    </row>
    <row r="38" spans="1:5" ht="15.75" x14ac:dyDescent="0.25">
      <c r="A38" s="96" t="s">
        <v>152</v>
      </c>
    </row>
  </sheetData>
  <pageMargins left="0.7" right="0.7" top="0.75" bottom="0.75" header="0.3" footer="0.3"/>
  <pageSetup scale="84" orientation="portrait" r:id="rId1"/>
  <drawing r:id="rId2"/>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pageSetUpPr fitToPage="1"/>
  </sheetPr>
  <dimension ref="A1:J38"/>
  <sheetViews>
    <sheetView zoomScaleNormal="100" workbookViewId="0"/>
  </sheetViews>
  <sheetFormatPr defaultColWidth="9.140625" defaultRowHeight="15" x14ac:dyDescent="0.25"/>
  <cols>
    <col min="1" max="2" width="9.140625" style="59"/>
    <col min="3" max="3" width="11" style="59" customWidth="1"/>
    <col min="4" max="16384" width="9.140625" style="59"/>
  </cols>
  <sheetData>
    <row r="1" spans="1:10" ht="21" x14ac:dyDescent="0.35">
      <c r="A1" s="63" t="s">
        <v>210</v>
      </c>
      <c r="B1" s="61"/>
      <c r="C1" s="61"/>
      <c r="I1" s="63"/>
    </row>
    <row r="2" spans="1:10" x14ac:dyDescent="0.25">
      <c r="A2" s="61"/>
      <c r="B2" s="65">
        <v>12.2</v>
      </c>
      <c r="C2" s="61" t="s">
        <v>24</v>
      </c>
      <c r="D2" s="144" t="s">
        <v>102</v>
      </c>
      <c r="E2" s="61"/>
    </row>
    <row r="3" spans="1:10" x14ac:dyDescent="0.25">
      <c r="A3" s="61"/>
      <c r="B3" s="65" t="s">
        <v>99</v>
      </c>
      <c r="C3" s="61" t="s">
        <v>26</v>
      </c>
      <c r="D3" s="144" t="s">
        <v>181</v>
      </c>
    </row>
    <row r="4" spans="1:10" x14ac:dyDescent="0.25">
      <c r="A4" s="61"/>
      <c r="B4" s="25" t="s">
        <v>27</v>
      </c>
      <c r="C4" s="61"/>
      <c r="D4" s="26" t="s">
        <v>155</v>
      </c>
      <c r="E4" s="66"/>
      <c r="F4" s="66"/>
      <c r="G4" s="66"/>
      <c r="H4" s="66"/>
      <c r="I4" s="66"/>
      <c r="J4" s="66"/>
    </row>
    <row r="5" spans="1:10" x14ac:dyDescent="0.25">
      <c r="A5" s="61"/>
      <c r="B5" s="28"/>
      <c r="C5" s="61"/>
    </row>
    <row r="6" spans="1:10" x14ac:dyDescent="0.25">
      <c r="A6" s="61"/>
      <c r="B6" s="61"/>
      <c r="C6" s="61"/>
      <c r="F6" s="26" t="s">
        <v>29</v>
      </c>
      <c r="G6" s="26"/>
      <c r="H6" s="26" t="s">
        <v>177</v>
      </c>
      <c r="I6" s="26"/>
      <c r="J6" s="26"/>
    </row>
    <row r="7" spans="1:10" ht="26.25" x14ac:dyDescent="0.25">
      <c r="A7" s="60" t="s">
        <v>31</v>
      </c>
      <c r="B7" s="60" t="s">
        <v>32</v>
      </c>
      <c r="C7" s="60" t="s">
        <v>33</v>
      </c>
    </row>
    <row r="8" spans="1:10" x14ac:dyDescent="0.25">
      <c r="A8" s="61"/>
      <c r="B8" s="62" t="s">
        <v>34</v>
      </c>
      <c r="C8" s="62" t="s">
        <v>3</v>
      </c>
    </row>
    <row r="9" spans="1:10" x14ac:dyDescent="0.25">
      <c r="A9" s="183">
        <v>1</v>
      </c>
      <c r="B9" s="65">
        <v>1</v>
      </c>
      <c r="C9" s="201">
        <v>122</v>
      </c>
      <c r="E9" s="61" t="s">
        <v>35</v>
      </c>
      <c r="F9" s="61"/>
    </row>
    <row r="10" spans="1:10" x14ac:dyDescent="0.25">
      <c r="A10" s="183">
        <v>1</v>
      </c>
      <c r="B10" s="65">
        <v>2</v>
      </c>
      <c r="C10" s="201">
        <v>179</v>
      </c>
      <c r="E10" s="61" t="s">
        <v>36</v>
      </c>
      <c r="F10" s="61"/>
    </row>
    <row r="11" spans="1:10" x14ac:dyDescent="0.25">
      <c r="A11" s="183">
        <v>1</v>
      </c>
      <c r="B11" s="65">
        <v>3</v>
      </c>
      <c r="C11" s="201">
        <v>114</v>
      </c>
      <c r="E11" s="61" t="s">
        <v>37</v>
      </c>
      <c r="F11" s="61"/>
    </row>
    <row r="12" spans="1:10" x14ac:dyDescent="0.25">
      <c r="A12" s="183">
        <v>1</v>
      </c>
      <c r="B12" s="65">
        <v>4</v>
      </c>
      <c r="C12" s="201">
        <v>200</v>
      </c>
      <c r="E12" s="61" t="s">
        <v>38</v>
      </c>
      <c r="F12" s="61"/>
    </row>
    <row r="13" spans="1:10" x14ac:dyDescent="0.25">
      <c r="A13" s="183">
        <v>1</v>
      </c>
      <c r="B13" s="65">
        <v>5</v>
      </c>
      <c r="C13" s="201">
        <v>120</v>
      </c>
      <c r="E13" s="61" t="s">
        <v>39</v>
      </c>
    </row>
    <row r="14" spans="1:10" x14ac:dyDescent="0.25">
      <c r="A14" s="183">
        <v>1</v>
      </c>
      <c r="B14" s="65">
        <v>6</v>
      </c>
      <c r="C14" s="201">
        <v>181</v>
      </c>
      <c r="E14" s="61" t="s">
        <v>40</v>
      </c>
    </row>
    <row r="15" spans="1:10" x14ac:dyDescent="0.25">
      <c r="A15" s="183">
        <v>1</v>
      </c>
      <c r="B15" s="65">
        <v>7</v>
      </c>
      <c r="C15" s="201">
        <v>0</v>
      </c>
      <c r="E15" s="61" t="s">
        <v>41</v>
      </c>
    </row>
    <row r="16" spans="1:10" x14ac:dyDescent="0.25">
      <c r="A16" s="183">
        <v>1</v>
      </c>
      <c r="B16" s="65">
        <v>8</v>
      </c>
      <c r="C16" s="201">
        <v>200</v>
      </c>
      <c r="E16" s="61" t="s">
        <v>42</v>
      </c>
    </row>
    <row r="17" spans="1:6" x14ac:dyDescent="0.25">
      <c r="A17" s="183">
        <v>1</v>
      </c>
      <c r="B17" s="65">
        <v>9</v>
      </c>
      <c r="C17" s="201">
        <v>194</v>
      </c>
      <c r="E17" s="61" t="s">
        <v>43</v>
      </c>
      <c r="F17" s="61"/>
    </row>
    <row r="18" spans="1:6" x14ac:dyDescent="0.25">
      <c r="A18" s="183">
        <v>1</v>
      </c>
      <c r="B18" s="65">
        <v>10</v>
      </c>
      <c r="C18" s="179">
        <v>180</v>
      </c>
      <c r="E18" s="61" t="s">
        <v>44</v>
      </c>
      <c r="F18" s="61"/>
    </row>
    <row r="19" spans="1:6" x14ac:dyDescent="0.25">
      <c r="A19" s="183">
        <v>1</v>
      </c>
      <c r="B19" s="65">
        <v>11</v>
      </c>
      <c r="C19" s="179">
        <v>194</v>
      </c>
      <c r="E19" s="61" t="s">
        <v>45</v>
      </c>
      <c r="F19" s="61"/>
    </row>
    <row r="20" spans="1:6" x14ac:dyDescent="0.25">
      <c r="A20" s="183">
        <v>1</v>
      </c>
      <c r="B20" s="65">
        <v>12</v>
      </c>
      <c r="C20" s="179">
        <v>194</v>
      </c>
      <c r="E20" s="61" t="s">
        <v>46</v>
      </c>
      <c r="F20" s="61"/>
    </row>
    <row r="21" spans="1:6" x14ac:dyDescent="0.25">
      <c r="A21" s="183">
        <v>1</v>
      </c>
      <c r="B21" s="65">
        <v>13</v>
      </c>
      <c r="C21" s="179">
        <v>132</v>
      </c>
      <c r="E21" s="61" t="s">
        <v>135</v>
      </c>
    </row>
    <row r="22" spans="1:6" x14ac:dyDescent="0.25">
      <c r="A22" s="65"/>
      <c r="B22" s="65"/>
      <c r="C22" s="65"/>
    </row>
    <row r="23" spans="1:6" x14ac:dyDescent="0.25">
      <c r="A23" s="65"/>
      <c r="B23" s="65"/>
      <c r="C23" s="32"/>
    </row>
    <row r="24" spans="1:6" x14ac:dyDescent="0.25">
      <c r="A24" s="65"/>
      <c r="B24" s="65"/>
      <c r="C24" s="32"/>
    </row>
    <row r="25" spans="1:6" ht="15.75" x14ac:dyDescent="0.25">
      <c r="A25" s="33"/>
      <c r="B25" s="33"/>
      <c r="C25" s="34"/>
      <c r="E25" s="35"/>
    </row>
    <row r="26" spans="1:6" ht="15.75" x14ac:dyDescent="0.25">
      <c r="A26" s="33"/>
      <c r="B26" s="33"/>
      <c r="C26" s="34"/>
      <c r="E26" s="35"/>
    </row>
    <row r="27" spans="1:6" ht="15.75" x14ac:dyDescent="0.25">
      <c r="A27" s="33"/>
      <c r="B27" s="33"/>
      <c r="C27" s="34"/>
      <c r="E27" s="35"/>
    </row>
    <row r="28" spans="1:6" ht="15.75" x14ac:dyDescent="0.25">
      <c r="A28" s="33"/>
      <c r="B28" s="33"/>
      <c r="C28" s="34"/>
      <c r="E28" s="35"/>
    </row>
    <row r="29" spans="1:6" ht="15.75" x14ac:dyDescent="0.25">
      <c r="A29" s="33"/>
      <c r="B29" s="33"/>
      <c r="C29" s="34"/>
      <c r="E29" s="35"/>
    </row>
    <row r="30" spans="1:6" x14ac:dyDescent="0.25">
      <c r="A30" s="33"/>
      <c r="B30" s="33"/>
      <c r="C30" s="34"/>
    </row>
    <row r="31" spans="1:6" x14ac:dyDescent="0.25">
      <c r="A31" s="65"/>
      <c r="B31" s="65"/>
      <c r="C31" s="65"/>
    </row>
    <row r="32" spans="1:6" x14ac:dyDescent="0.25">
      <c r="A32" s="61"/>
      <c r="B32" s="64"/>
      <c r="C32" s="64">
        <f>SUM(C9:C31)</f>
        <v>2010</v>
      </c>
      <c r="D32" s="61" t="s">
        <v>48</v>
      </c>
    </row>
    <row r="33" spans="1:5" x14ac:dyDescent="0.25">
      <c r="A33" s="64">
        <f>SUM(A9:A29)</f>
        <v>13</v>
      </c>
      <c r="B33" s="61" t="s">
        <v>49</v>
      </c>
      <c r="C33" s="61"/>
    </row>
    <row r="34" spans="1:5" x14ac:dyDescent="0.25">
      <c r="A34" s="61"/>
      <c r="B34" s="180">
        <f>C32/A33</f>
        <v>154.61538461538461</v>
      </c>
      <c r="C34" s="61" t="s">
        <v>50</v>
      </c>
    </row>
    <row r="35" spans="1:5" x14ac:dyDescent="0.25">
      <c r="A35" s="61"/>
      <c r="B35" s="61"/>
      <c r="C35" s="61"/>
      <c r="D35" s="65">
        <v>200</v>
      </c>
      <c r="E35" s="61" t="s">
        <v>51</v>
      </c>
    </row>
    <row r="36" spans="1:5" x14ac:dyDescent="0.25">
      <c r="A36" s="61"/>
      <c r="B36" s="61"/>
      <c r="C36" s="61"/>
      <c r="D36" s="67">
        <f>B34/D35</f>
        <v>0.77307692307692311</v>
      </c>
      <c r="E36" s="61" t="s">
        <v>52</v>
      </c>
    </row>
    <row r="37" spans="1:5" x14ac:dyDescent="0.25">
      <c r="A37" s="61"/>
      <c r="B37" s="61"/>
      <c r="C37" s="61"/>
    </row>
    <row r="38" spans="1:5" ht="15.75" x14ac:dyDescent="0.25">
      <c r="A38" s="96" t="s">
        <v>152</v>
      </c>
    </row>
  </sheetData>
  <pageMargins left="0.7" right="0.7" top="0.75" bottom="0.75" header="0.3" footer="0.3"/>
  <pageSetup scale="84" orientation="portrait" r:id="rId1"/>
  <drawing r:id="rId2"/>
</worksheet>
</file>

<file path=xl/worksheets/sheet1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1"/>
  <dimension ref="A1:J38"/>
  <sheetViews>
    <sheetView topLeftCell="A19" workbookViewId="0">
      <selection activeCell="Q48" sqref="Q48"/>
    </sheetView>
  </sheetViews>
  <sheetFormatPr defaultColWidth="9.140625" defaultRowHeight="15" x14ac:dyDescent="0.25"/>
  <cols>
    <col min="1" max="16384" width="9.140625" style="59"/>
  </cols>
  <sheetData>
    <row r="1" spans="1:10" ht="21" x14ac:dyDescent="0.35">
      <c r="A1" s="63" t="s">
        <v>23</v>
      </c>
      <c r="B1" s="61"/>
      <c r="C1" s="61"/>
      <c r="I1" s="63" t="s">
        <v>97</v>
      </c>
    </row>
    <row r="2" spans="1:10" x14ac:dyDescent="0.25">
      <c r="A2" s="61"/>
      <c r="B2" s="65">
        <v>12.1</v>
      </c>
      <c r="C2" s="61" t="s">
        <v>24</v>
      </c>
      <c r="E2" s="61" t="s">
        <v>102</v>
      </c>
    </row>
    <row r="3" spans="1:10" x14ac:dyDescent="0.25">
      <c r="A3" s="61"/>
      <c r="B3" s="65" t="s">
        <v>99</v>
      </c>
      <c r="C3" s="61" t="s">
        <v>26</v>
      </c>
    </row>
    <row r="4" spans="1:10" x14ac:dyDescent="0.25">
      <c r="A4" s="61"/>
      <c r="B4" s="25" t="s">
        <v>27</v>
      </c>
      <c r="C4" s="61"/>
      <c r="D4" s="26" t="s">
        <v>100</v>
      </c>
      <c r="E4" s="66"/>
      <c r="F4" s="66"/>
      <c r="G4" s="66"/>
      <c r="H4" s="66"/>
      <c r="I4" s="66"/>
      <c r="J4" s="66"/>
    </row>
    <row r="5" spans="1:10" x14ac:dyDescent="0.25">
      <c r="A5" s="61"/>
      <c r="B5" s="28"/>
      <c r="C5" s="61"/>
    </row>
    <row r="6" spans="1:10" x14ac:dyDescent="0.25">
      <c r="A6" s="61"/>
      <c r="B6" s="61"/>
      <c r="C6" s="61"/>
      <c r="F6" s="26" t="s">
        <v>29</v>
      </c>
      <c r="G6" s="26"/>
      <c r="H6" s="26" t="s">
        <v>101</v>
      </c>
      <c r="I6" s="26"/>
      <c r="J6" s="26"/>
    </row>
    <row r="7" spans="1:10" ht="26.25" x14ac:dyDescent="0.25">
      <c r="A7" s="60" t="s">
        <v>31</v>
      </c>
      <c r="B7" s="60" t="s">
        <v>32</v>
      </c>
      <c r="C7" s="60" t="s">
        <v>33</v>
      </c>
    </row>
    <row r="8" spans="1:10" x14ac:dyDescent="0.25">
      <c r="A8" s="61"/>
      <c r="B8" s="62" t="s">
        <v>34</v>
      </c>
      <c r="C8" s="62" t="s">
        <v>3</v>
      </c>
    </row>
    <row r="9" spans="1:10" x14ac:dyDescent="0.25">
      <c r="A9" s="65">
        <v>1</v>
      </c>
      <c r="B9" s="65">
        <v>1</v>
      </c>
      <c r="C9" s="94">
        <v>135</v>
      </c>
      <c r="E9" s="61" t="s">
        <v>35</v>
      </c>
      <c r="F9" s="61"/>
    </row>
    <row r="10" spans="1:10" x14ac:dyDescent="0.25">
      <c r="A10" s="65">
        <v>1</v>
      </c>
      <c r="B10" s="65">
        <v>2</v>
      </c>
      <c r="C10" s="94">
        <v>200</v>
      </c>
      <c r="E10" s="61" t="s">
        <v>36</v>
      </c>
      <c r="F10" s="61"/>
    </row>
    <row r="11" spans="1:10" x14ac:dyDescent="0.25">
      <c r="A11" s="65">
        <v>1</v>
      </c>
      <c r="B11" s="65">
        <v>3</v>
      </c>
      <c r="C11" s="94">
        <v>200</v>
      </c>
      <c r="E11" s="61" t="s">
        <v>37</v>
      </c>
      <c r="F11" s="61"/>
    </row>
    <row r="12" spans="1:10" x14ac:dyDescent="0.25">
      <c r="A12" s="65">
        <v>1</v>
      </c>
      <c r="B12" s="65">
        <v>4</v>
      </c>
      <c r="C12" s="94">
        <v>135</v>
      </c>
      <c r="E12" s="61" t="s">
        <v>38</v>
      </c>
      <c r="F12" s="61"/>
    </row>
    <row r="13" spans="1:10" x14ac:dyDescent="0.25">
      <c r="A13" s="65">
        <v>1</v>
      </c>
      <c r="B13" s="65">
        <v>5</v>
      </c>
      <c r="C13" s="94">
        <v>70</v>
      </c>
      <c r="E13" s="61" t="s">
        <v>39</v>
      </c>
    </row>
    <row r="14" spans="1:10" x14ac:dyDescent="0.25">
      <c r="A14" s="65">
        <v>1</v>
      </c>
      <c r="B14" s="65">
        <v>6</v>
      </c>
      <c r="C14" s="94">
        <v>194</v>
      </c>
      <c r="E14" s="61" t="s">
        <v>40</v>
      </c>
    </row>
    <row r="15" spans="1:10" x14ac:dyDescent="0.25">
      <c r="A15" s="65">
        <v>1</v>
      </c>
      <c r="B15" s="65">
        <v>7</v>
      </c>
      <c r="C15" s="94">
        <v>135</v>
      </c>
      <c r="E15" s="61" t="s">
        <v>41</v>
      </c>
    </row>
    <row r="16" spans="1:10" x14ac:dyDescent="0.25">
      <c r="A16" s="65">
        <v>1</v>
      </c>
      <c r="B16" s="65">
        <v>8</v>
      </c>
      <c r="C16" s="94">
        <v>135</v>
      </c>
      <c r="E16" s="61" t="s">
        <v>42</v>
      </c>
    </row>
    <row r="17" spans="1:6" x14ac:dyDescent="0.25">
      <c r="A17" s="65">
        <v>1</v>
      </c>
      <c r="B17" s="65">
        <v>9</v>
      </c>
      <c r="C17" s="94">
        <v>135</v>
      </c>
      <c r="E17" s="61" t="s">
        <v>43</v>
      </c>
      <c r="F17" s="61"/>
    </row>
    <row r="18" spans="1:6" x14ac:dyDescent="0.25">
      <c r="A18" s="65"/>
      <c r="B18" s="65"/>
      <c r="C18" s="65"/>
      <c r="E18" s="61" t="s">
        <v>44</v>
      </c>
      <c r="F18" s="61"/>
    </row>
    <row r="19" spans="1:6" x14ac:dyDescent="0.25">
      <c r="A19" s="65"/>
      <c r="B19" s="65"/>
      <c r="C19" s="65"/>
      <c r="E19" s="61" t="s">
        <v>45</v>
      </c>
      <c r="F19" s="61"/>
    </row>
    <row r="20" spans="1:6" x14ac:dyDescent="0.25">
      <c r="A20" s="65"/>
      <c r="B20" s="65"/>
      <c r="C20" s="65"/>
      <c r="E20" s="61" t="s">
        <v>46</v>
      </c>
      <c r="F20" s="61"/>
    </row>
    <row r="21" spans="1:6" x14ac:dyDescent="0.25">
      <c r="A21" s="65"/>
      <c r="B21" s="65"/>
      <c r="C21" s="65"/>
      <c r="E21" s="61" t="s">
        <v>47</v>
      </c>
    </row>
    <row r="22" spans="1:6" x14ac:dyDescent="0.25">
      <c r="A22" s="65"/>
      <c r="B22" s="65"/>
      <c r="C22" s="65"/>
      <c r="E22" s="61" t="s">
        <v>163</v>
      </c>
    </row>
    <row r="23" spans="1:6" x14ac:dyDescent="0.25">
      <c r="A23" s="65"/>
      <c r="B23" s="65"/>
      <c r="C23" s="32"/>
    </row>
    <row r="24" spans="1:6" x14ac:dyDescent="0.25">
      <c r="A24" s="65"/>
      <c r="B24" s="65"/>
      <c r="C24" s="32"/>
    </row>
    <row r="25" spans="1:6" ht="15.75" x14ac:dyDescent="0.25">
      <c r="A25" s="33"/>
      <c r="B25" s="33"/>
      <c r="C25" s="34"/>
      <c r="E25" s="35"/>
    </row>
    <row r="26" spans="1:6" ht="15.75" x14ac:dyDescent="0.25">
      <c r="A26" s="33"/>
      <c r="B26" s="33"/>
      <c r="C26" s="34"/>
      <c r="E26" s="35"/>
    </row>
    <row r="27" spans="1:6" ht="15.75" x14ac:dyDescent="0.25">
      <c r="A27" s="33"/>
      <c r="B27" s="33"/>
      <c r="C27" s="34"/>
      <c r="E27" s="35"/>
    </row>
    <row r="28" spans="1:6" ht="15.75" x14ac:dyDescent="0.25">
      <c r="A28" s="33"/>
      <c r="B28" s="33"/>
      <c r="C28" s="34"/>
      <c r="E28" s="35"/>
    </row>
    <row r="29" spans="1:6" ht="15.75" x14ac:dyDescent="0.25">
      <c r="A29" s="33"/>
      <c r="B29" s="33"/>
      <c r="C29" s="34"/>
      <c r="E29" s="35"/>
    </row>
    <row r="30" spans="1:6" x14ac:dyDescent="0.25">
      <c r="A30" s="33"/>
      <c r="B30" s="33"/>
      <c r="C30" s="34"/>
    </row>
    <row r="31" spans="1:6" x14ac:dyDescent="0.25">
      <c r="A31" s="65"/>
      <c r="B31" s="65"/>
      <c r="C31" s="65"/>
    </row>
    <row r="32" spans="1:6" x14ac:dyDescent="0.25">
      <c r="A32" s="61"/>
      <c r="B32" s="61"/>
      <c r="C32" s="64">
        <f>SUM(C9:C31)</f>
        <v>1339</v>
      </c>
      <c r="D32" s="61" t="s">
        <v>48</v>
      </c>
    </row>
    <row r="33" spans="1:5" x14ac:dyDescent="0.25">
      <c r="A33" s="64">
        <f>SUM(A9:A29)</f>
        <v>9</v>
      </c>
      <c r="B33" s="61" t="s">
        <v>49</v>
      </c>
      <c r="C33" s="61"/>
    </row>
    <row r="34" spans="1:5" x14ac:dyDescent="0.25">
      <c r="A34" s="61"/>
      <c r="B34" s="64">
        <f>C32/A33</f>
        <v>148.77777777777777</v>
      </c>
      <c r="C34" s="61" t="s">
        <v>50</v>
      </c>
    </row>
    <row r="35" spans="1:5" x14ac:dyDescent="0.25">
      <c r="A35" s="61"/>
      <c r="B35" s="61"/>
      <c r="C35" s="61"/>
      <c r="D35" s="65">
        <v>200</v>
      </c>
      <c r="E35" s="61" t="s">
        <v>51</v>
      </c>
    </row>
    <row r="36" spans="1:5" x14ac:dyDescent="0.25">
      <c r="A36" s="61"/>
      <c r="B36" s="61"/>
      <c r="C36" s="61"/>
      <c r="D36" s="67">
        <f>B34/D35</f>
        <v>0.74388888888888882</v>
      </c>
      <c r="E36" s="61" t="s">
        <v>52</v>
      </c>
    </row>
    <row r="37" spans="1:5" x14ac:dyDescent="0.25">
      <c r="A37" s="61"/>
      <c r="B37" s="61"/>
      <c r="C37" s="61"/>
    </row>
    <row r="38" spans="1:5" ht="15.75" x14ac:dyDescent="0.25">
      <c r="A38" s="96" t="s">
        <v>152</v>
      </c>
    </row>
  </sheetData>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52225" r:id="rId4">
          <objectPr defaultSize="0" r:id="rId5">
            <anchor moveWithCells="1">
              <from>
                <xdr:col>0</xdr:col>
                <xdr:colOff>685800</xdr:colOff>
                <xdr:row>39</xdr:row>
                <xdr:rowOff>57150</xdr:rowOff>
              </from>
              <to>
                <xdr:col>15</xdr:col>
                <xdr:colOff>228600</xdr:colOff>
                <xdr:row>60</xdr:row>
                <xdr:rowOff>85725</xdr:rowOff>
              </to>
            </anchor>
          </objectPr>
        </oleObject>
      </mc:Choice>
      <mc:Fallback>
        <oleObject progId="Word.Document.12" shapeId="52225" r:id="rId4"/>
      </mc:Fallback>
    </mc:AlternateContent>
  </oleObjects>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topLeftCell="A34" zoomScale="85" zoomScaleNormal="85" workbookViewId="0">
      <selection activeCell="M46" sqref="M46"/>
    </sheetView>
  </sheetViews>
  <sheetFormatPr defaultColWidth="9.140625" defaultRowHeight="15" x14ac:dyDescent="0.25"/>
  <cols>
    <col min="1" max="2" width="9.140625" style="59"/>
    <col min="3" max="3" width="10.140625" style="59" customWidth="1"/>
    <col min="4" max="16384" width="9.140625" style="59"/>
  </cols>
  <sheetData>
    <row r="1" spans="1:10" ht="21" x14ac:dyDescent="0.35">
      <c r="A1" s="63" t="s">
        <v>212</v>
      </c>
      <c r="B1" s="61"/>
      <c r="C1" s="61"/>
      <c r="I1" s="63"/>
    </row>
    <row r="2" spans="1:10" x14ac:dyDescent="0.25">
      <c r="A2" s="61"/>
      <c r="B2" s="65">
        <v>13.1</v>
      </c>
      <c r="C2" s="61" t="s">
        <v>24</v>
      </c>
      <c r="D2" s="297" t="s">
        <v>74</v>
      </c>
    </row>
    <row r="3" spans="1:10" x14ac:dyDescent="0.25">
      <c r="A3" s="61"/>
      <c r="B3" s="65" t="s">
        <v>255</v>
      </c>
      <c r="C3" s="61" t="s">
        <v>26</v>
      </c>
      <c r="D3" s="297" t="s">
        <v>276</v>
      </c>
    </row>
    <row r="4" spans="1:10" x14ac:dyDescent="0.25">
      <c r="A4" s="61"/>
      <c r="B4" s="25" t="s">
        <v>27</v>
      </c>
      <c r="C4" s="61"/>
      <c r="D4" s="26" t="s">
        <v>256</v>
      </c>
      <c r="E4" s="66"/>
      <c r="F4" s="66"/>
      <c r="G4" s="66"/>
      <c r="H4" s="66"/>
      <c r="I4" s="66"/>
      <c r="J4" s="66"/>
    </row>
    <row r="5" spans="1:10" x14ac:dyDescent="0.25">
      <c r="A5" s="61"/>
      <c r="B5" s="28"/>
      <c r="C5" s="61"/>
    </row>
    <row r="6" spans="1:10" x14ac:dyDescent="0.25">
      <c r="A6" s="61"/>
      <c r="B6" s="61"/>
      <c r="C6" s="61"/>
      <c r="F6" s="26" t="s">
        <v>29</v>
      </c>
      <c r="G6" s="26"/>
      <c r="H6" s="26" t="s">
        <v>178</v>
      </c>
      <c r="I6" s="26"/>
      <c r="J6" s="26"/>
    </row>
    <row r="7" spans="1:10" ht="26.25" x14ac:dyDescent="0.25">
      <c r="A7" s="60" t="s">
        <v>31</v>
      </c>
      <c r="B7" s="60" t="s">
        <v>32</v>
      </c>
      <c r="C7" s="60" t="s">
        <v>33</v>
      </c>
    </row>
    <row r="8" spans="1:10" x14ac:dyDescent="0.25">
      <c r="A8" s="61"/>
      <c r="B8" s="62" t="s">
        <v>34</v>
      </c>
      <c r="C8" s="62" t="s">
        <v>3</v>
      </c>
    </row>
    <row r="9" spans="1:10" x14ac:dyDescent="0.25">
      <c r="A9" s="65">
        <v>1</v>
      </c>
      <c r="B9" s="65"/>
      <c r="C9" s="223">
        <v>53</v>
      </c>
      <c r="E9" s="61" t="s">
        <v>35</v>
      </c>
      <c r="F9" s="61"/>
    </row>
    <row r="10" spans="1:10" x14ac:dyDescent="0.25">
      <c r="A10" s="65">
        <v>1</v>
      </c>
      <c r="B10" s="65"/>
      <c r="C10" s="223">
        <v>60.32</v>
      </c>
      <c r="E10" s="61" t="s">
        <v>36</v>
      </c>
      <c r="F10" s="61"/>
    </row>
    <row r="11" spans="1:10" x14ac:dyDescent="0.25">
      <c r="A11" s="65">
        <v>1</v>
      </c>
      <c r="B11" s="65"/>
      <c r="C11" s="223">
        <v>60.22</v>
      </c>
      <c r="E11" s="61" t="s">
        <v>37</v>
      </c>
      <c r="F11" s="61"/>
    </row>
    <row r="12" spans="1:10" x14ac:dyDescent="0.25">
      <c r="A12" s="65">
        <v>1</v>
      </c>
      <c r="B12" s="65"/>
      <c r="C12" s="223">
        <v>70.540000000000006</v>
      </c>
      <c r="E12" s="61" t="s">
        <v>38</v>
      </c>
      <c r="F12" s="61"/>
    </row>
    <row r="13" spans="1:10" x14ac:dyDescent="0.25">
      <c r="A13" s="65">
        <v>1</v>
      </c>
      <c r="B13" s="65"/>
      <c r="C13" s="223">
        <v>72.239999999999995</v>
      </c>
      <c r="E13" s="61" t="s">
        <v>39</v>
      </c>
    </row>
    <row r="14" spans="1:10" x14ac:dyDescent="0.25">
      <c r="A14" s="65">
        <v>1</v>
      </c>
      <c r="B14" s="65"/>
      <c r="C14" s="223">
        <v>74.84</v>
      </c>
      <c r="E14" s="61" t="s">
        <v>40</v>
      </c>
    </row>
    <row r="15" spans="1:10" x14ac:dyDescent="0.25">
      <c r="A15" s="65"/>
      <c r="B15" s="65"/>
      <c r="C15" s="223"/>
      <c r="E15" s="61" t="s">
        <v>41</v>
      </c>
    </row>
    <row r="16" spans="1:10" x14ac:dyDescent="0.25">
      <c r="A16" s="65"/>
      <c r="B16" s="65"/>
      <c r="C16" s="223"/>
      <c r="E16" s="61" t="s">
        <v>42</v>
      </c>
    </row>
    <row r="17" spans="1:6" x14ac:dyDescent="0.25">
      <c r="A17" s="65"/>
      <c r="B17" s="65"/>
      <c r="C17" s="223"/>
      <c r="E17" s="61" t="s">
        <v>43</v>
      </c>
      <c r="F17" s="61"/>
    </row>
    <row r="18" spans="1:6" x14ac:dyDescent="0.25">
      <c r="A18" s="65"/>
      <c r="B18" s="65"/>
      <c r="C18" s="223"/>
      <c r="E18" s="61" t="s">
        <v>44</v>
      </c>
      <c r="F18" s="61"/>
    </row>
    <row r="19" spans="1:6" x14ac:dyDescent="0.25">
      <c r="A19" s="65"/>
      <c r="B19" s="65"/>
      <c r="C19" s="223"/>
      <c r="E19" s="61" t="s">
        <v>45</v>
      </c>
      <c r="F19" s="61"/>
    </row>
    <row r="20" spans="1:6" x14ac:dyDescent="0.25">
      <c r="A20" s="65"/>
      <c r="B20" s="65"/>
      <c r="C20" s="223"/>
      <c r="E20" s="61" t="s">
        <v>46</v>
      </c>
      <c r="F20" s="61"/>
    </row>
    <row r="21" spans="1:6" x14ac:dyDescent="0.25">
      <c r="A21" s="65"/>
      <c r="B21" s="65"/>
      <c r="C21" s="223"/>
      <c r="E21" s="61" t="s">
        <v>135</v>
      </c>
    </row>
    <row r="22" spans="1:6" x14ac:dyDescent="0.25">
      <c r="A22" s="65"/>
      <c r="B22" s="65"/>
      <c r="C22" s="223"/>
    </row>
    <row r="23" spans="1:6" x14ac:dyDescent="0.25">
      <c r="A23" s="65"/>
      <c r="B23" s="65"/>
      <c r="C23" s="223"/>
    </row>
    <row r="24" spans="1:6" x14ac:dyDescent="0.25">
      <c r="A24" s="65"/>
      <c r="B24" s="65"/>
      <c r="C24" s="223"/>
    </row>
    <row r="25" spans="1:6" ht="15.75" x14ac:dyDescent="0.25">
      <c r="A25" s="33"/>
      <c r="B25" s="33"/>
      <c r="C25" s="224"/>
      <c r="E25" s="35"/>
    </row>
    <row r="26" spans="1:6" ht="15.75" x14ac:dyDescent="0.25">
      <c r="A26" s="33"/>
      <c r="B26" s="33"/>
      <c r="C26" s="224"/>
      <c r="E26" s="35"/>
    </row>
    <row r="27" spans="1:6" ht="15.75" x14ac:dyDescent="0.25">
      <c r="A27" s="33"/>
      <c r="B27" s="33"/>
      <c r="C27" s="224"/>
      <c r="E27" s="35"/>
    </row>
    <row r="28" spans="1:6" ht="15.75" x14ac:dyDescent="0.25">
      <c r="A28" s="33"/>
      <c r="B28" s="33"/>
      <c r="C28" s="224"/>
      <c r="E28" s="35"/>
    </row>
    <row r="29" spans="1:6" ht="15.75" x14ac:dyDescent="0.25">
      <c r="A29" s="33"/>
      <c r="B29" s="33"/>
      <c r="C29" s="224"/>
      <c r="E29" s="35"/>
    </row>
    <row r="30" spans="1:6" x14ac:dyDescent="0.25">
      <c r="A30" s="33"/>
      <c r="B30" s="33"/>
      <c r="C30" s="224"/>
    </row>
    <row r="31" spans="1:6" x14ac:dyDescent="0.25">
      <c r="A31" s="65"/>
      <c r="B31" s="65"/>
      <c r="C31" s="223"/>
    </row>
    <row r="32" spans="1:6" x14ac:dyDescent="0.25">
      <c r="A32" s="61"/>
      <c r="B32" s="64"/>
      <c r="C32" s="64">
        <f>SUM(C9:C31)</f>
        <v>391.15999999999997</v>
      </c>
      <c r="D32" s="61" t="s">
        <v>48</v>
      </c>
    </row>
    <row r="33" spans="1:5" x14ac:dyDescent="0.25">
      <c r="A33" s="64">
        <f>SUM(A9:A31)</f>
        <v>6</v>
      </c>
      <c r="B33" s="61" t="s">
        <v>49</v>
      </c>
      <c r="C33" s="61"/>
    </row>
    <row r="34" spans="1:5" x14ac:dyDescent="0.25">
      <c r="A34" s="61"/>
      <c r="B34" s="64">
        <f>C32/A33</f>
        <v>65.193333333333328</v>
      </c>
      <c r="C34" s="61" t="s">
        <v>50</v>
      </c>
    </row>
    <row r="35" spans="1:5" x14ac:dyDescent="0.25">
      <c r="A35" s="61"/>
      <c r="B35" s="61"/>
      <c r="C35" s="61"/>
      <c r="D35" s="65">
        <v>80</v>
      </c>
      <c r="E35" s="61" t="s">
        <v>51</v>
      </c>
    </row>
    <row r="36" spans="1:5" x14ac:dyDescent="0.25">
      <c r="A36" s="61"/>
      <c r="B36" s="61"/>
      <c r="C36" s="61"/>
      <c r="D36" s="67">
        <f>B34/D35</f>
        <v>0.81491666666666662</v>
      </c>
      <c r="E36" s="61" t="s">
        <v>52</v>
      </c>
    </row>
    <row r="37" spans="1:5" x14ac:dyDescent="0.25">
      <c r="A37" s="61"/>
      <c r="B37" s="61"/>
      <c r="C37" s="61"/>
    </row>
    <row r="38" spans="1:5" ht="15.75" x14ac:dyDescent="0.25">
      <c r="A38" s="96" t="s">
        <v>226</v>
      </c>
    </row>
  </sheetData>
  <pageMargins left="0.7" right="0.7" top="0.75" bottom="0.75" header="0.3" footer="0.3"/>
  <pageSetup orientation="portrait" r:id="rId1"/>
  <drawing r:id="rId2"/>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topLeftCell="A34" zoomScale="85" zoomScaleNormal="85" workbookViewId="0">
      <selection activeCell="K14" sqref="K14"/>
    </sheetView>
  </sheetViews>
  <sheetFormatPr defaultColWidth="9.140625" defaultRowHeight="15" x14ac:dyDescent="0.25"/>
  <cols>
    <col min="1" max="2" width="9.140625" style="59"/>
    <col min="3" max="3" width="10.140625" style="59" customWidth="1"/>
    <col min="4" max="16384" width="9.140625" style="59"/>
  </cols>
  <sheetData>
    <row r="1" spans="1:10" ht="21" x14ac:dyDescent="0.35">
      <c r="A1" s="63" t="s">
        <v>212</v>
      </c>
      <c r="B1" s="61"/>
      <c r="C1" s="61"/>
      <c r="I1" s="63"/>
    </row>
    <row r="2" spans="1:10" x14ac:dyDescent="0.25">
      <c r="A2" s="61"/>
      <c r="B2" s="65">
        <v>13.1</v>
      </c>
      <c r="C2" s="61" t="s">
        <v>24</v>
      </c>
      <c r="D2" s="292" t="s">
        <v>74</v>
      </c>
    </row>
    <row r="3" spans="1:10" x14ac:dyDescent="0.25">
      <c r="A3" s="61"/>
      <c r="B3" s="65" t="s">
        <v>255</v>
      </c>
      <c r="C3" s="61" t="s">
        <v>26</v>
      </c>
      <c r="D3" s="292" t="s">
        <v>276</v>
      </c>
    </row>
    <row r="4" spans="1:10" x14ac:dyDescent="0.25">
      <c r="A4" s="61"/>
      <c r="B4" s="25" t="s">
        <v>27</v>
      </c>
      <c r="C4" s="61"/>
      <c r="D4" s="26" t="s">
        <v>256</v>
      </c>
      <c r="E4" s="66"/>
      <c r="F4" s="66"/>
      <c r="G4" s="66"/>
      <c r="H4" s="66"/>
      <c r="I4" s="66"/>
      <c r="J4" s="66"/>
    </row>
    <row r="5" spans="1:10" x14ac:dyDescent="0.25">
      <c r="A5" s="61"/>
      <c r="B5" s="28"/>
      <c r="C5" s="61"/>
    </row>
    <row r="6" spans="1:10" x14ac:dyDescent="0.25">
      <c r="A6" s="61"/>
      <c r="B6" s="61"/>
      <c r="C6" s="61"/>
      <c r="F6" s="26" t="s">
        <v>29</v>
      </c>
      <c r="G6" s="26"/>
      <c r="H6" s="26" t="s">
        <v>178</v>
      </c>
      <c r="I6" s="26"/>
      <c r="J6" s="26"/>
    </row>
    <row r="7" spans="1:10" ht="26.25" x14ac:dyDescent="0.25">
      <c r="A7" s="60" t="s">
        <v>31</v>
      </c>
      <c r="B7" s="60" t="s">
        <v>32</v>
      </c>
      <c r="C7" s="60" t="s">
        <v>33</v>
      </c>
    </row>
    <row r="8" spans="1:10" x14ac:dyDescent="0.25">
      <c r="A8" s="61"/>
      <c r="B8" s="62" t="s">
        <v>34</v>
      </c>
      <c r="C8" s="62" t="s">
        <v>3</v>
      </c>
    </row>
    <row r="9" spans="1:10" x14ac:dyDescent="0.25">
      <c r="A9" s="65">
        <v>1</v>
      </c>
      <c r="B9" s="65"/>
      <c r="C9" s="223">
        <v>53</v>
      </c>
      <c r="E9" s="61" t="s">
        <v>35</v>
      </c>
      <c r="F9" s="61"/>
    </row>
    <row r="10" spans="1:10" x14ac:dyDescent="0.25">
      <c r="A10" s="65">
        <v>1</v>
      </c>
      <c r="B10" s="65"/>
      <c r="C10" s="223">
        <v>60.32</v>
      </c>
      <c r="E10" s="61" t="s">
        <v>36</v>
      </c>
      <c r="F10" s="61"/>
    </row>
    <row r="11" spans="1:10" x14ac:dyDescent="0.25">
      <c r="A11" s="65">
        <v>1</v>
      </c>
      <c r="B11" s="65"/>
      <c r="C11" s="223">
        <v>60.22</v>
      </c>
      <c r="E11" s="61" t="s">
        <v>37</v>
      </c>
      <c r="F11" s="61"/>
    </row>
    <row r="12" spans="1:10" x14ac:dyDescent="0.25">
      <c r="A12" s="65">
        <v>1</v>
      </c>
      <c r="B12" s="65"/>
      <c r="C12" s="223">
        <v>70.540000000000006</v>
      </c>
      <c r="E12" s="61" t="s">
        <v>38</v>
      </c>
      <c r="F12" s="61"/>
    </row>
    <row r="13" spans="1:10" x14ac:dyDescent="0.25">
      <c r="A13" s="65">
        <v>1</v>
      </c>
      <c r="B13" s="65"/>
      <c r="C13" s="223">
        <v>72.239999999999995</v>
      </c>
      <c r="E13" s="61" t="s">
        <v>39</v>
      </c>
    </row>
    <row r="14" spans="1:10" x14ac:dyDescent="0.25">
      <c r="A14" s="65">
        <v>1</v>
      </c>
      <c r="B14" s="65"/>
      <c r="C14" s="223">
        <v>74.84</v>
      </c>
      <c r="E14" s="61" t="s">
        <v>40</v>
      </c>
    </row>
    <row r="15" spans="1:10" x14ac:dyDescent="0.25">
      <c r="A15" s="65"/>
      <c r="B15" s="65"/>
      <c r="C15" s="223"/>
      <c r="E15" s="61" t="s">
        <v>41</v>
      </c>
    </row>
    <row r="16" spans="1:10" x14ac:dyDescent="0.25">
      <c r="A16" s="65"/>
      <c r="B16" s="65"/>
      <c r="C16" s="223"/>
      <c r="E16" s="61" t="s">
        <v>42</v>
      </c>
    </row>
    <row r="17" spans="1:6" x14ac:dyDescent="0.25">
      <c r="A17" s="65"/>
      <c r="B17" s="65"/>
      <c r="C17" s="223"/>
      <c r="E17" s="61" t="s">
        <v>43</v>
      </c>
      <c r="F17" s="61"/>
    </row>
    <row r="18" spans="1:6" x14ac:dyDescent="0.25">
      <c r="A18" s="65"/>
      <c r="B18" s="65"/>
      <c r="C18" s="223"/>
      <c r="E18" s="61" t="s">
        <v>44</v>
      </c>
      <c r="F18" s="61"/>
    </row>
    <row r="19" spans="1:6" x14ac:dyDescent="0.25">
      <c r="A19" s="65"/>
      <c r="B19" s="65"/>
      <c r="C19" s="223"/>
      <c r="E19" s="61" t="s">
        <v>45</v>
      </c>
      <c r="F19" s="61"/>
    </row>
    <row r="20" spans="1:6" x14ac:dyDescent="0.25">
      <c r="A20" s="65"/>
      <c r="B20" s="65"/>
      <c r="C20" s="223"/>
      <c r="E20" s="61" t="s">
        <v>46</v>
      </c>
      <c r="F20" s="61"/>
    </row>
    <row r="21" spans="1:6" x14ac:dyDescent="0.25">
      <c r="A21" s="65"/>
      <c r="B21" s="65"/>
      <c r="C21" s="223"/>
      <c r="E21" s="61" t="s">
        <v>135</v>
      </c>
    </row>
    <row r="22" spans="1:6" x14ac:dyDescent="0.25">
      <c r="A22" s="65"/>
      <c r="B22" s="65"/>
      <c r="C22" s="223"/>
    </row>
    <row r="23" spans="1:6" x14ac:dyDescent="0.25">
      <c r="A23" s="65"/>
      <c r="B23" s="65"/>
      <c r="C23" s="223"/>
    </row>
    <row r="24" spans="1:6" x14ac:dyDescent="0.25">
      <c r="A24" s="65"/>
      <c r="B24" s="65"/>
      <c r="C24" s="223"/>
    </row>
    <row r="25" spans="1:6" ht="15.75" x14ac:dyDescent="0.25">
      <c r="A25" s="33"/>
      <c r="B25" s="33"/>
      <c r="C25" s="224"/>
      <c r="E25" s="35"/>
    </row>
    <row r="26" spans="1:6" ht="15.75" x14ac:dyDescent="0.25">
      <c r="A26" s="33"/>
      <c r="B26" s="33"/>
      <c r="C26" s="224"/>
      <c r="E26" s="35"/>
    </row>
    <row r="27" spans="1:6" ht="15.75" x14ac:dyDescent="0.25">
      <c r="A27" s="33"/>
      <c r="B27" s="33"/>
      <c r="C27" s="224"/>
      <c r="E27" s="35"/>
    </row>
    <row r="28" spans="1:6" ht="15.75" x14ac:dyDescent="0.25">
      <c r="A28" s="33"/>
      <c r="B28" s="33"/>
      <c r="C28" s="224"/>
      <c r="E28" s="35"/>
    </row>
    <row r="29" spans="1:6" ht="15.75" x14ac:dyDescent="0.25">
      <c r="A29" s="33"/>
      <c r="B29" s="33"/>
      <c r="C29" s="224"/>
      <c r="E29" s="35"/>
    </row>
    <row r="30" spans="1:6" x14ac:dyDescent="0.25">
      <c r="A30" s="33"/>
      <c r="B30" s="33"/>
      <c r="C30" s="224"/>
    </row>
    <row r="31" spans="1:6" x14ac:dyDescent="0.25">
      <c r="A31" s="65"/>
      <c r="B31" s="65"/>
      <c r="C31" s="223"/>
    </row>
    <row r="32" spans="1:6" x14ac:dyDescent="0.25">
      <c r="A32" s="61"/>
      <c r="B32" s="64"/>
      <c r="C32" s="64">
        <f>SUM(C9:C31)</f>
        <v>391.15999999999997</v>
      </c>
      <c r="D32" s="61" t="s">
        <v>48</v>
      </c>
    </row>
    <row r="33" spans="1:5" x14ac:dyDescent="0.25">
      <c r="A33" s="64">
        <f>SUM(A9:A31)</f>
        <v>6</v>
      </c>
      <c r="B33" s="61" t="s">
        <v>49</v>
      </c>
      <c r="C33" s="61"/>
    </row>
    <row r="34" spans="1:5" x14ac:dyDescent="0.25">
      <c r="A34" s="61"/>
      <c r="B34" s="64">
        <f>C32/A33</f>
        <v>65.193333333333328</v>
      </c>
      <c r="C34" s="61" t="s">
        <v>50</v>
      </c>
    </row>
    <row r="35" spans="1:5" x14ac:dyDescent="0.25">
      <c r="A35" s="61"/>
      <c r="B35" s="61"/>
      <c r="C35" s="61"/>
      <c r="D35" s="65">
        <v>80</v>
      </c>
      <c r="E35" s="61" t="s">
        <v>51</v>
      </c>
    </row>
    <row r="36" spans="1:5" x14ac:dyDescent="0.25">
      <c r="A36" s="61"/>
      <c r="B36" s="61"/>
      <c r="C36" s="61"/>
      <c r="D36" s="67">
        <f>B34/D35</f>
        <v>0.81491666666666662</v>
      </c>
      <c r="E36" s="61" t="s">
        <v>52</v>
      </c>
    </row>
    <row r="37" spans="1:5" x14ac:dyDescent="0.25">
      <c r="A37" s="61"/>
      <c r="B37" s="61"/>
      <c r="C37" s="61"/>
    </row>
    <row r="38" spans="1:5" ht="15.75" x14ac:dyDescent="0.25">
      <c r="A38" s="96" t="s">
        <v>226</v>
      </c>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88"/>
  <sheetViews>
    <sheetView topLeftCell="A37" workbookViewId="0">
      <selection activeCell="M52" sqref="M52"/>
    </sheetView>
  </sheetViews>
  <sheetFormatPr defaultColWidth="9.140625" defaultRowHeight="15" x14ac:dyDescent="0.25"/>
  <cols>
    <col min="1" max="1" width="5.28515625" style="61" customWidth="1"/>
    <col min="2" max="2" width="9.140625" style="61"/>
    <col min="3" max="3" width="10.140625" style="61" customWidth="1"/>
    <col min="4" max="16384" width="9.140625" style="59"/>
  </cols>
  <sheetData>
    <row r="1" spans="1:10" ht="21" x14ac:dyDescent="0.35">
      <c r="A1" s="63" t="s">
        <v>206</v>
      </c>
    </row>
    <row r="2" spans="1:10" x14ac:dyDescent="0.25">
      <c r="B2" s="65">
        <v>2.1</v>
      </c>
      <c r="C2" s="61" t="s">
        <v>24</v>
      </c>
      <c r="D2" s="292" t="s">
        <v>227</v>
      </c>
    </row>
    <row r="3" spans="1:10" x14ac:dyDescent="0.25">
      <c r="B3" s="65" t="s">
        <v>82</v>
      </c>
      <c r="C3" s="61" t="s">
        <v>26</v>
      </c>
      <c r="D3" s="292" t="s">
        <v>245</v>
      </c>
    </row>
    <row r="4" spans="1:10" x14ac:dyDescent="0.25">
      <c r="B4" s="25" t="s">
        <v>27</v>
      </c>
      <c r="D4" s="26" t="s">
        <v>83</v>
      </c>
      <c r="E4" s="66"/>
      <c r="F4" s="66"/>
      <c r="G4" s="66"/>
      <c r="H4" s="66"/>
      <c r="I4" s="66"/>
      <c r="J4" s="66"/>
    </row>
    <row r="5" spans="1:10" x14ac:dyDescent="0.25">
      <c r="B5" s="28"/>
    </row>
    <row r="6" spans="1:10" x14ac:dyDescent="0.25">
      <c r="F6" s="26" t="s">
        <v>29</v>
      </c>
      <c r="G6" s="26"/>
      <c r="H6" s="26" t="s">
        <v>218</v>
      </c>
      <c r="I6" s="26"/>
      <c r="J6" s="26"/>
    </row>
    <row r="7" spans="1:10" ht="26.25" x14ac:dyDescent="0.25">
      <c r="A7" s="60" t="s">
        <v>31</v>
      </c>
      <c r="B7" s="165" t="s">
        <v>32</v>
      </c>
      <c r="C7" s="165" t="s">
        <v>33</v>
      </c>
    </row>
    <row r="8" spans="1:10" x14ac:dyDescent="0.25">
      <c r="B8" s="166" t="s">
        <v>34</v>
      </c>
      <c r="C8" s="166" t="s">
        <v>3</v>
      </c>
    </row>
    <row r="9" spans="1:10" x14ac:dyDescent="0.25">
      <c r="A9" s="184">
        <v>1</v>
      </c>
      <c r="B9" s="172"/>
      <c r="C9" s="172">
        <v>50</v>
      </c>
      <c r="E9" s="61" t="s">
        <v>35</v>
      </c>
      <c r="F9" s="61"/>
    </row>
    <row r="10" spans="1:10" x14ac:dyDescent="0.25">
      <c r="A10" s="184">
        <v>1</v>
      </c>
      <c r="B10" s="172"/>
      <c r="C10" s="172">
        <v>10</v>
      </c>
      <c r="E10" s="61" t="s">
        <v>36</v>
      </c>
      <c r="F10" s="61"/>
    </row>
    <row r="11" spans="1:10" x14ac:dyDescent="0.25">
      <c r="A11" s="184">
        <v>1</v>
      </c>
      <c r="B11" s="172"/>
      <c r="C11" s="172">
        <v>90</v>
      </c>
      <c r="E11" s="61" t="s">
        <v>37</v>
      </c>
      <c r="F11" s="61"/>
    </row>
    <row r="12" spans="1:10" x14ac:dyDescent="0.25">
      <c r="A12" s="184">
        <v>1</v>
      </c>
      <c r="B12" s="172"/>
      <c r="C12" s="172">
        <v>10</v>
      </c>
      <c r="E12" s="61"/>
      <c r="F12" s="61"/>
    </row>
    <row r="13" spans="1:10" x14ac:dyDescent="0.25">
      <c r="A13" s="184">
        <v>1</v>
      </c>
      <c r="B13" s="172"/>
      <c r="C13" s="172">
        <v>92</v>
      </c>
      <c r="E13" s="61" t="s">
        <v>38</v>
      </c>
      <c r="F13" s="61"/>
    </row>
    <row r="14" spans="1:10" x14ac:dyDescent="0.25">
      <c r="A14" s="184">
        <v>1</v>
      </c>
      <c r="B14" s="172"/>
      <c r="C14" s="172">
        <v>100</v>
      </c>
      <c r="E14" s="61" t="s">
        <v>39</v>
      </c>
      <c r="F14" s="61"/>
    </row>
    <row r="15" spans="1:10" x14ac:dyDescent="0.25">
      <c r="A15" s="184">
        <v>1</v>
      </c>
      <c r="B15" s="172"/>
      <c r="C15" s="172">
        <v>92</v>
      </c>
      <c r="E15" s="61" t="s">
        <v>40</v>
      </c>
      <c r="F15" s="61"/>
    </row>
    <row r="16" spans="1:10" x14ac:dyDescent="0.25">
      <c r="A16" s="184">
        <v>1</v>
      </c>
      <c r="B16" s="172"/>
      <c r="C16" s="172">
        <v>50</v>
      </c>
      <c r="E16" s="61" t="s">
        <v>41</v>
      </c>
      <c r="F16" s="61"/>
    </row>
    <row r="17" spans="1:6" x14ac:dyDescent="0.25">
      <c r="A17" s="184">
        <v>1</v>
      </c>
      <c r="B17" s="172"/>
      <c r="C17" s="172">
        <v>92</v>
      </c>
      <c r="E17" s="61" t="s">
        <v>42</v>
      </c>
      <c r="F17" s="61"/>
    </row>
    <row r="18" spans="1:6" x14ac:dyDescent="0.25">
      <c r="A18" s="184">
        <v>1</v>
      </c>
      <c r="B18" s="172"/>
      <c r="C18" s="172">
        <v>92</v>
      </c>
      <c r="E18" s="61" t="s">
        <v>43</v>
      </c>
      <c r="F18" s="61"/>
    </row>
    <row r="19" spans="1:6" x14ac:dyDescent="0.25">
      <c r="A19" s="184">
        <v>1</v>
      </c>
      <c r="B19" s="172"/>
      <c r="C19" s="172">
        <v>90</v>
      </c>
      <c r="E19" s="61" t="s">
        <v>44</v>
      </c>
      <c r="F19" s="61"/>
    </row>
    <row r="20" spans="1:6" x14ac:dyDescent="0.25">
      <c r="A20" s="184">
        <v>1</v>
      </c>
      <c r="B20" s="172"/>
      <c r="C20" s="172">
        <v>100</v>
      </c>
      <c r="E20" s="61" t="s">
        <v>45</v>
      </c>
    </row>
    <row r="21" spans="1:6" x14ac:dyDescent="0.25">
      <c r="A21" s="184"/>
      <c r="B21" s="172"/>
      <c r="C21" s="172"/>
      <c r="E21" s="61" t="s">
        <v>46</v>
      </c>
    </row>
    <row r="22" spans="1:6" x14ac:dyDescent="0.25">
      <c r="A22" s="184"/>
      <c r="B22" s="172"/>
      <c r="C22" s="172"/>
    </row>
    <row r="23" spans="1:6" x14ac:dyDescent="0.25">
      <c r="A23" s="184"/>
      <c r="B23" s="172"/>
      <c r="C23" s="172"/>
      <c r="E23" s="61" t="s">
        <v>47</v>
      </c>
    </row>
    <row r="24" spans="1:6" x14ac:dyDescent="0.25">
      <c r="A24" s="184"/>
      <c r="B24" s="172"/>
      <c r="C24" s="172"/>
      <c r="E24" s="61" t="s">
        <v>162</v>
      </c>
    </row>
    <row r="25" spans="1:6" x14ac:dyDescent="0.25">
      <c r="A25" s="184"/>
      <c r="B25" s="172"/>
      <c r="C25" s="172"/>
    </row>
    <row r="26" spans="1:6" x14ac:dyDescent="0.25">
      <c r="A26" s="184"/>
      <c r="B26" s="172"/>
      <c r="C26" s="172"/>
    </row>
    <row r="27" spans="1:6" ht="15.75" x14ac:dyDescent="0.25">
      <c r="A27" s="65"/>
      <c r="B27" s="65"/>
      <c r="C27" s="72"/>
      <c r="E27" s="35"/>
    </row>
    <row r="28" spans="1:6" ht="15.75" x14ac:dyDescent="0.25">
      <c r="A28" s="65"/>
      <c r="B28" s="65"/>
      <c r="C28" s="72"/>
      <c r="E28" s="35"/>
    </row>
    <row r="29" spans="1:6" ht="15.75" x14ac:dyDescent="0.25">
      <c r="A29" s="65"/>
      <c r="B29" s="65"/>
      <c r="C29" s="32"/>
      <c r="E29" s="35"/>
    </row>
    <row r="30" spans="1:6" ht="15.75" x14ac:dyDescent="0.25">
      <c r="A30" s="65"/>
      <c r="B30" s="65"/>
      <c r="C30" s="32"/>
      <c r="E30" s="35"/>
    </row>
    <row r="31" spans="1:6" ht="15.75" x14ac:dyDescent="0.25">
      <c r="A31" s="65"/>
      <c r="B31" s="65"/>
      <c r="C31" s="32"/>
      <c r="E31" s="35"/>
    </row>
    <row r="32" spans="1:6" x14ac:dyDescent="0.25">
      <c r="A32" s="65"/>
      <c r="B32" s="65"/>
      <c r="C32" s="72"/>
    </row>
    <row r="33" spans="1:10" x14ac:dyDescent="0.25">
      <c r="A33" s="65"/>
      <c r="B33" s="65"/>
      <c r="C33" s="72"/>
    </row>
    <row r="34" spans="1:10" x14ac:dyDescent="0.25">
      <c r="A34" s="65"/>
      <c r="B34" s="65"/>
      <c r="C34" s="72"/>
    </row>
    <row r="35" spans="1:10" x14ac:dyDescent="0.25">
      <c r="A35" s="65"/>
      <c r="B35" s="65"/>
      <c r="C35" s="72"/>
    </row>
    <row r="36" spans="1:10" x14ac:dyDescent="0.25">
      <c r="A36" s="65"/>
      <c r="B36" s="65"/>
      <c r="C36" s="72"/>
    </row>
    <row r="37" spans="1:10" x14ac:dyDescent="0.25">
      <c r="A37" s="65"/>
      <c r="B37" s="65"/>
      <c r="C37" s="73"/>
    </row>
    <row r="38" spans="1:10" x14ac:dyDescent="0.25">
      <c r="A38" s="65"/>
      <c r="B38" s="65"/>
      <c r="C38" s="65"/>
    </row>
    <row r="39" spans="1:10" x14ac:dyDescent="0.25">
      <c r="B39" s="64"/>
      <c r="C39" s="64">
        <f>SUM(C9:C38)</f>
        <v>868</v>
      </c>
      <c r="D39" s="61" t="s">
        <v>48</v>
      </c>
    </row>
    <row r="40" spans="1:10" x14ac:dyDescent="0.25">
      <c r="A40" s="64">
        <f>SUM(A9:A38)</f>
        <v>12</v>
      </c>
      <c r="B40" s="61" t="s">
        <v>49</v>
      </c>
    </row>
    <row r="41" spans="1:10" x14ac:dyDescent="0.25">
      <c r="B41" s="180">
        <f>C39/A40</f>
        <v>72.333333333333329</v>
      </c>
      <c r="C41" s="61" t="s">
        <v>50</v>
      </c>
    </row>
    <row r="42" spans="1:10" x14ac:dyDescent="0.25">
      <c r="D42" s="65">
        <v>100</v>
      </c>
      <c r="E42" s="61" t="s">
        <v>51</v>
      </c>
    </row>
    <row r="43" spans="1:10" x14ac:dyDescent="0.25">
      <c r="D43" s="67">
        <f>B41/D42</f>
        <v>0.72333333333333327</v>
      </c>
      <c r="E43" s="61" t="s">
        <v>52</v>
      </c>
    </row>
    <row r="45" spans="1:10" ht="24" customHeight="1" x14ac:dyDescent="0.25">
      <c r="A45" s="152" t="s">
        <v>144</v>
      </c>
    </row>
    <row r="46" spans="1:10" ht="21" x14ac:dyDescent="0.35">
      <c r="A46" s="63"/>
    </row>
    <row r="47" spans="1:10" x14ac:dyDescent="0.25">
      <c r="A47" s="75"/>
      <c r="B47" s="28"/>
      <c r="C47" s="75"/>
      <c r="D47" s="76"/>
      <c r="E47" s="76"/>
      <c r="F47" s="76"/>
      <c r="G47" s="76"/>
      <c r="H47" s="76"/>
      <c r="I47" s="76"/>
      <c r="J47" s="76"/>
    </row>
    <row r="48" spans="1:10" x14ac:dyDescent="0.25">
      <c r="A48" s="75"/>
      <c r="B48" s="28"/>
      <c r="C48" s="75"/>
      <c r="D48" s="76"/>
      <c r="E48" s="76"/>
      <c r="F48" s="76"/>
      <c r="G48" s="76"/>
      <c r="H48" s="76"/>
      <c r="I48" s="76"/>
      <c r="J48" s="76"/>
    </row>
    <row r="49" spans="1:10" x14ac:dyDescent="0.25">
      <c r="A49" s="75"/>
      <c r="B49" s="25"/>
      <c r="C49" s="75"/>
      <c r="D49" s="75"/>
      <c r="E49" s="76"/>
      <c r="F49" s="76"/>
      <c r="G49" s="76"/>
      <c r="H49" s="76"/>
      <c r="I49" s="76"/>
      <c r="J49" s="76"/>
    </row>
    <row r="50" spans="1:10" x14ac:dyDescent="0.25">
      <c r="A50" s="75"/>
      <c r="B50" s="28"/>
      <c r="C50" s="75"/>
      <c r="D50" s="76"/>
      <c r="E50" s="76"/>
      <c r="F50" s="76"/>
      <c r="G50" s="76"/>
      <c r="H50" s="76"/>
      <c r="I50" s="76"/>
      <c r="J50" s="76"/>
    </row>
    <row r="51" spans="1:10" x14ac:dyDescent="0.25">
      <c r="A51" s="75"/>
      <c r="B51" s="75"/>
      <c r="C51" s="75"/>
      <c r="D51" s="76"/>
      <c r="E51" s="76"/>
      <c r="F51" s="75"/>
      <c r="G51" s="75"/>
      <c r="H51" s="75"/>
      <c r="I51" s="75"/>
      <c r="J51" s="75"/>
    </row>
    <row r="52" spans="1:10" ht="26.25" x14ac:dyDescent="0.25">
      <c r="A52" s="112"/>
      <c r="B52" s="112"/>
      <c r="C52" s="112"/>
      <c r="D52" s="76"/>
      <c r="E52" s="76"/>
      <c r="F52" s="76"/>
      <c r="G52" s="76"/>
      <c r="H52" s="76"/>
      <c r="I52" s="76"/>
      <c r="J52" s="76"/>
    </row>
    <row r="53" spans="1:10" x14ac:dyDescent="0.25">
      <c r="A53" s="75"/>
      <c r="B53" s="28"/>
      <c r="C53" s="28"/>
      <c r="D53" s="76"/>
      <c r="E53" s="76"/>
      <c r="F53" s="76"/>
      <c r="G53" s="76"/>
      <c r="H53" s="76"/>
      <c r="I53" s="76"/>
      <c r="J53" s="76"/>
    </row>
    <row r="54" spans="1:10" x14ac:dyDescent="0.25">
      <c r="A54" s="28"/>
      <c r="B54" s="28"/>
      <c r="C54" s="113"/>
      <c r="D54" s="76"/>
      <c r="E54" s="75"/>
      <c r="F54" s="75"/>
      <c r="G54" s="76"/>
      <c r="H54" s="76"/>
      <c r="I54" s="76"/>
      <c r="J54" s="76"/>
    </row>
    <row r="55" spans="1:10" x14ac:dyDescent="0.25">
      <c r="A55" s="28"/>
      <c r="B55" s="28"/>
      <c r="C55" s="113"/>
      <c r="D55" s="76"/>
      <c r="E55" s="75"/>
      <c r="F55" s="75"/>
      <c r="G55" s="76"/>
      <c r="H55" s="76"/>
      <c r="I55" s="76"/>
      <c r="J55" s="76"/>
    </row>
    <row r="56" spans="1:10" x14ac:dyDescent="0.25">
      <c r="A56" s="28"/>
      <c r="B56" s="28"/>
      <c r="C56" s="113"/>
      <c r="D56" s="76"/>
      <c r="E56" s="75"/>
      <c r="F56" s="75"/>
      <c r="G56" s="76"/>
      <c r="H56" s="76"/>
      <c r="I56" s="76"/>
      <c r="J56" s="76"/>
    </row>
    <row r="57" spans="1:10" x14ac:dyDescent="0.25">
      <c r="A57" s="28"/>
      <c r="B57" s="28"/>
      <c r="C57" s="113"/>
      <c r="D57" s="76"/>
      <c r="E57" s="75"/>
      <c r="F57" s="75"/>
      <c r="G57" s="76"/>
      <c r="H57" s="76"/>
      <c r="I57" s="76"/>
      <c r="J57" s="76"/>
    </row>
    <row r="58" spans="1:10" x14ac:dyDescent="0.25">
      <c r="A58" s="28"/>
      <c r="B58" s="28"/>
      <c r="C58" s="114"/>
      <c r="D58" s="76"/>
      <c r="E58" s="75"/>
      <c r="F58" s="75"/>
      <c r="G58" s="76"/>
      <c r="H58" s="76"/>
      <c r="I58" s="76"/>
      <c r="J58" s="76"/>
    </row>
    <row r="59" spans="1:10" x14ac:dyDescent="0.25">
      <c r="A59" s="28"/>
      <c r="B59" s="28"/>
      <c r="C59" s="114"/>
      <c r="D59" s="76"/>
      <c r="E59" s="75"/>
      <c r="F59" s="75"/>
      <c r="G59" s="76"/>
      <c r="H59" s="76"/>
      <c r="I59" s="76"/>
      <c r="J59" s="76"/>
    </row>
    <row r="60" spans="1:10" x14ac:dyDescent="0.25">
      <c r="A60" s="28"/>
      <c r="B60" s="28"/>
      <c r="C60" s="114"/>
      <c r="D60" s="76"/>
      <c r="E60" s="75"/>
      <c r="F60" s="75"/>
      <c r="G60" s="76"/>
      <c r="H60" s="76"/>
      <c r="I60" s="76"/>
      <c r="J60" s="76"/>
    </row>
    <row r="61" spans="1:10" x14ac:dyDescent="0.25">
      <c r="A61" s="28"/>
      <c r="B61" s="28"/>
      <c r="C61" s="114"/>
      <c r="D61" s="76"/>
      <c r="E61" s="75"/>
      <c r="F61" s="75"/>
      <c r="G61" s="76"/>
      <c r="H61" s="76"/>
      <c r="I61" s="76"/>
      <c r="J61" s="76"/>
    </row>
    <row r="62" spans="1:10" x14ac:dyDescent="0.25">
      <c r="A62" s="28"/>
      <c r="B62" s="28"/>
      <c r="C62" s="113"/>
      <c r="D62" s="76"/>
      <c r="E62" s="75"/>
      <c r="F62" s="75"/>
      <c r="G62" s="76"/>
      <c r="H62" s="76"/>
      <c r="I62" s="76"/>
      <c r="J62" s="76"/>
    </row>
    <row r="63" spans="1:10" x14ac:dyDescent="0.25">
      <c r="A63" s="28"/>
      <c r="B63" s="28"/>
      <c r="C63" s="113"/>
      <c r="D63" s="76"/>
      <c r="E63" s="75"/>
      <c r="F63" s="75"/>
      <c r="G63" s="76"/>
      <c r="H63" s="76"/>
      <c r="I63" s="76"/>
      <c r="J63" s="76"/>
    </row>
    <row r="64" spans="1:10" x14ac:dyDescent="0.25">
      <c r="A64" s="28"/>
      <c r="B64" s="28"/>
      <c r="C64" s="113"/>
      <c r="D64" s="76"/>
      <c r="E64" s="75"/>
      <c r="F64" s="75"/>
      <c r="G64" s="76"/>
      <c r="H64" s="76"/>
      <c r="I64" s="76"/>
      <c r="J64" s="76"/>
    </row>
    <row r="65" spans="1:10" x14ac:dyDescent="0.25">
      <c r="A65" s="28"/>
      <c r="B65" s="28"/>
      <c r="C65" s="113"/>
      <c r="D65" s="76"/>
      <c r="E65" s="75"/>
      <c r="F65" s="76"/>
      <c r="G65" s="76"/>
      <c r="H65" s="76"/>
      <c r="I65" s="76"/>
      <c r="J65" s="76"/>
    </row>
    <row r="66" spans="1:10" x14ac:dyDescent="0.25">
      <c r="A66" s="28"/>
      <c r="B66" s="28"/>
      <c r="C66" s="113"/>
      <c r="D66" s="76"/>
      <c r="E66" s="75"/>
      <c r="F66" s="76"/>
      <c r="G66" s="76"/>
      <c r="H66" s="76"/>
      <c r="I66" s="76"/>
      <c r="J66" s="76"/>
    </row>
    <row r="67" spans="1:10" x14ac:dyDescent="0.25">
      <c r="A67" s="28"/>
      <c r="B67" s="28"/>
      <c r="C67" s="113"/>
      <c r="D67" s="76"/>
      <c r="E67" s="76"/>
      <c r="F67" s="76"/>
      <c r="G67" s="76"/>
      <c r="H67" s="76"/>
      <c r="I67" s="76"/>
      <c r="J67" s="76"/>
    </row>
    <row r="68" spans="1:10" x14ac:dyDescent="0.25">
      <c r="A68" s="28"/>
      <c r="B68" s="28"/>
      <c r="C68" s="113"/>
      <c r="D68" s="76"/>
      <c r="E68" s="75"/>
      <c r="F68" s="76"/>
      <c r="G68" s="76"/>
      <c r="H68" s="76"/>
      <c r="I68" s="76"/>
      <c r="J68" s="76"/>
    </row>
    <row r="69" spans="1:10" x14ac:dyDescent="0.25">
      <c r="A69" s="28"/>
      <c r="B69" s="28"/>
      <c r="C69" s="113"/>
      <c r="D69" s="76"/>
      <c r="E69" s="75"/>
      <c r="F69" s="76"/>
      <c r="G69" s="76"/>
      <c r="H69" s="76"/>
      <c r="I69" s="76"/>
      <c r="J69" s="76"/>
    </row>
    <row r="70" spans="1:10" x14ac:dyDescent="0.25">
      <c r="A70" s="28"/>
      <c r="B70" s="28"/>
      <c r="C70" s="113"/>
      <c r="D70" s="76"/>
      <c r="E70" s="76"/>
      <c r="F70" s="76"/>
      <c r="G70" s="76"/>
      <c r="H70" s="76"/>
      <c r="I70" s="76"/>
      <c r="J70" s="76"/>
    </row>
    <row r="71" spans="1:10" x14ac:dyDescent="0.25">
      <c r="A71" s="28"/>
      <c r="B71" s="28"/>
      <c r="C71" s="113"/>
      <c r="D71" s="76"/>
      <c r="E71" s="76"/>
      <c r="F71" s="76"/>
      <c r="G71" s="76"/>
      <c r="H71" s="76"/>
      <c r="I71" s="76"/>
      <c r="J71" s="76"/>
    </row>
    <row r="72" spans="1:10" ht="15.75" x14ac:dyDescent="0.25">
      <c r="A72" s="28"/>
      <c r="B72" s="28"/>
      <c r="C72" s="113"/>
      <c r="D72" s="76"/>
      <c r="E72" s="115"/>
      <c r="F72" s="76"/>
      <c r="G72" s="76"/>
      <c r="H72" s="76"/>
      <c r="I72" s="76"/>
      <c r="J72" s="76"/>
    </row>
    <row r="73" spans="1:10" ht="15.75" x14ac:dyDescent="0.25">
      <c r="A73" s="28"/>
      <c r="B73" s="28"/>
      <c r="C73" s="113"/>
      <c r="D73" s="76"/>
      <c r="E73" s="115"/>
      <c r="F73" s="76"/>
      <c r="G73" s="76"/>
      <c r="H73" s="76"/>
      <c r="I73" s="76"/>
      <c r="J73" s="76"/>
    </row>
    <row r="74" spans="1:10" ht="15.75" x14ac:dyDescent="0.25">
      <c r="A74" s="28"/>
      <c r="B74" s="28"/>
      <c r="C74" s="113"/>
      <c r="D74" s="76"/>
      <c r="E74" s="115"/>
      <c r="F74" s="76"/>
      <c r="G74" s="76"/>
      <c r="H74" s="76"/>
      <c r="I74" s="76"/>
      <c r="J74" s="76"/>
    </row>
    <row r="75" spans="1:10" ht="15.75" x14ac:dyDescent="0.25">
      <c r="A75" s="28"/>
      <c r="B75" s="28"/>
      <c r="C75" s="113"/>
      <c r="D75" s="76"/>
      <c r="E75" s="115"/>
      <c r="F75" s="76"/>
      <c r="G75" s="76"/>
      <c r="H75" s="76"/>
      <c r="I75" s="76"/>
      <c r="J75" s="76"/>
    </row>
    <row r="76" spans="1:10" ht="15.75" x14ac:dyDescent="0.25">
      <c r="A76" s="28"/>
      <c r="B76" s="28"/>
      <c r="C76" s="113"/>
      <c r="D76" s="76"/>
      <c r="E76" s="115"/>
      <c r="F76" s="76"/>
      <c r="G76" s="76"/>
      <c r="H76" s="76"/>
      <c r="I76" s="76"/>
      <c r="J76" s="76"/>
    </row>
    <row r="77" spans="1:10" x14ac:dyDescent="0.25">
      <c r="A77" s="28"/>
      <c r="B77" s="28"/>
      <c r="C77" s="113"/>
      <c r="D77" s="76"/>
      <c r="E77" s="76"/>
      <c r="F77" s="76"/>
      <c r="G77" s="76"/>
      <c r="H77" s="76"/>
      <c r="I77" s="76"/>
      <c r="J77" s="76"/>
    </row>
    <row r="78" spans="1:10" x14ac:dyDescent="0.25">
      <c r="A78" s="28"/>
      <c r="B78" s="28"/>
      <c r="C78" s="113"/>
      <c r="D78" s="76"/>
      <c r="E78" s="76"/>
      <c r="F78" s="76"/>
      <c r="G78" s="76"/>
      <c r="H78" s="76"/>
      <c r="I78" s="76"/>
      <c r="J78" s="76"/>
    </row>
    <row r="79" spans="1:10" x14ac:dyDescent="0.25">
      <c r="A79" s="28"/>
      <c r="B79" s="28"/>
      <c r="C79" s="113"/>
      <c r="D79" s="76"/>
      <c r="E79" s="76"/>
      <c r="F79" s="76"/>
      <c r="G79" s="76"/>
      <c r="H79" s="76"/>
      <c r="I79" s="76"/>
      <c r="J79" s="76"/>
    </row>
    <row r="80" spans="1:10" x14ac:dyDescent="0.25">
      <c r="A80" s="28"/>
      <c r="B80" s="28"/>
      <c r="C80" s="113"/>
      <c r="D80" s="76"/>
      <c r="E80" s="76"/>
      <c r="F80" s="76"/>
      <c r="G80" s="76"/>
      <c r="H80" s="76"/>
      <c r="I80" s="76"/>
      <c r="J80" s="76"/>
    </row>
    <row r="81" spans="1:10" x14ac:dyDescent="0.25">
      <c r="A81" s="28"/>
      <c r="B81" s="28"/>
      <c r="C81" s="113"/>
      <c r="D81" s="76"/>
      <c r="E81" s="76"/>
      <c r="F81" s="76"/>
      <c r="G81" s="76"/>
      <c r="H81" s="76"/>
      <c r="I81" s="76"/>
      <c r="J81" s="76"/>
    </row>
    <row r="82" spans="1:10" x14ac:dyDescent="0.25">
      <c r="A82" s="28"/>
      <c r="B82" s="28"/>
      <c r="C82" s="116"/>
      <c r="D82" s="76"/>
      <c r="E82" s="76"/>
      <c r="F82" s="76"/>
      <c r="G82" s="76"/>
      <c r="H82" s="76"/>
      <c r="I82" s="76"/>
      <c r="J82" s="76"/>
    </row>
    <row r="83" spans="1:10" x14ac:dyDescent="0.25">
      <c r="A83" s="28"/>
      <c r="B83" s="28"/>
      <c r="C83" s="116"/>
      <c r="D83" s="76"/>
      <c r="E83" s="76"/>
      <c r="F83" s="76"/>
      <c r="G83" s="76"/>
      <c r="H83" s="76"/>
      <c r="I83" s="76"/>
      <c r="J83" s="76"/>
    </row>
    <row r="84" spans="1:10" x14ac:dyDescent="0.25">
      <c r="A84" s="75"/>
      <c r="B84" s="75"/>
      <c r="C84" s="117"/>
      <c r="D84" s="75"/>
      <c r="E84" s="76"/>
      <c r="F84" s="76"/>
      <c r="G84" s="76"/>
      <c r="H84" s="76"/>
      <c r="I84" s="76"/>
      <c r="J84" s="76"/>
    </row>
    <row r="85" spans="1:10" x14ac:dyDescent="0.25">
      <c r="A85" s="75"/>
      <c r="B85" s="75"/>
      <c r="C85" s="117"/>
      <c r="D85" s="76"/>
      <c r="E85" s="76"/>
      <c r="F85" s="76"/>
      <c r="G85" s="76"/>
      <c r="H85" s="76"/>
      <c r="I85" s="76"/>
      <c r="J85" s="76"/>
    </row>
    <row r="86" spans="1:10" x14ac:dyDescent="0.25">
      <c r="A86" s="75"/>
      <c r="B86" s="75"/>
      <c r="C86" s="117"/>
      <c r="D86" s="76"/>
      <c r="E86" s="76"/>
      <c r="F86" s="76"/>
      <c r="G86" s="76"/>
      <c r="H86" s="76"/>
      <c r="I86" s="76"/>
      <c r="J86" s="76"/>
    </row>
    <row r="87" spans="1:10" x14ac:dyDescent="0.25">
      <c r="A87" s="75"/>
      <c r="B87" s="75"/>
      <c r="C87" s="117"/>
      <c r="D87" s="28"/>
      <c r="E87" s="75"/>
      <c r="F87" s="76"/>
      <c r="G87" s="76"/>
      <c r="H87" s="76"/>
      <c r="I87" s="76"/>
      <c r="J87" s="76"/>
    </row>
    <row r="88" spans="1:10" x14ac:dyDescent="0.25">
      <c r="A88" s="75"/>
      <c r="B88" s="75"/>
      <c r="C88" s="117"/>
      <c r="D88" s="118"/>
      <c r="E88" s="75"/>
      <c r="F88" s="76"/>
      <c r="G88" s="76"/>
      <c r="H88" s="76"/>
      <c r="I88" s="76"/>
      <c r="J88" s="76"/>
    </row>
  </sheetData>
  <pageMargins left="0.7" right="0.7" top="0.75" bottom="0.75" header="0.3" footer="0.3"/>
  <pageSetup scale="75" orientation="portrait" r:id="rId1"/>
  <drawing r:id="rId2"/>
  <legacyDrawing r:id="rId3"/>
  <oleObjects>
    <mc:AlternateContent xmlns:mc="http://schemas.openxmlformats.org/markup-compatibility/2006">
      <mc:Choice Requires="x14">
        <oleObject progId="Word.Document.12" shapeId="451585" r:id="rId4">
          <objectPr defaultSize="0" r:id="rId5">
            <anchor moveWithCells="1">
              <from>
                <xdr:col>1</xdr:col>
                <xdr:colOff>0</xdr:colOff>
                <xdr:row>46</xdr:row>
                <xdr:rowOff>0</xdr:rowOff>
              </from>
              <to>
                <xdr:col>10</xdr:col>
                <xdr:colOff>390525</xdr:colOff>
                <xdr:row>50</xdr:row>
                <xdr:rowOff>95250</xdr:rowOff>
              </to>
            </anchor>
          </objectPr>
        </oleObject>
      </mc:Choice>
      <mc:Fallback>
        <oleObject progId="Word.Document.12" shapeId="451585" r:id="rId4"/>
      </mc:Fallback>
    </mc:AlternateContent>
  </oleObjects>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topLeftCell="A37" zoomScale="85" zoomScaleNormal="85" workbookViewId="0">
      <selection activeCell="E25" sqref="E25"/>
    </sheetView>
  </sheetViews>
  <sheetFormatPr defaultColWidth="9.140625" defaultRowHeight="15" x14ac:dyDescent="0.25"/>
  <cols>
    <col min="1" max="2" width="9.140625" style="59"/>
    <col min="3" max="3" width="10.140625" style="59" customWidth="1"/>
    <col min="4" max="16384" width="9.140625" style="59"/>
  </cols>
  <sheetData>
    <row r="1" spans="1:10" ht="21" x14ac:dyDescent="0.35">
      <c r="A1" s="63" t="s">
        <v>212</v>
      </c>
      <c r="B1" s="61"/>
      <c r="C1" s="61"/>
      <c r="I1" s="63"/>
    </row>
    <row r="2" spans="1:10" x14ac:dyDescent="0.25">
      <c r="A2" s="61"/>
      <c r="B2" s="65">
        <v>13.1</v>
      </c>
      <c r="C2" s="61" t="s">
        <v>24</v>
      </c>
      <c r="D2" s="242" t="s">
        <v>74</v>
      </c>
    </row>
    <row r="3" spans="1:10" x14ac:dyDescent="0.25">
      <c r="A3" s="61"/>
      <c r="B3" s="65" t="s">
        <v>65</v>
      </c>
      <c r="C3" s="61" t="s">
        <v>26</v>
      </c>
      <c r="D3" s="242" t="s">
        <v>245</v>
      </c>
    </row>
    <row r="4" spans="1:10" x14ac:dyDescent="0.25">
      <c r="A4" s="61"/>
      <c r="B4" s="25" t="s">
        <v>27</v>
      </c>
      <c r="C4" s="61"/>
      <c r="D4" s="26" t="s">
        <v>256</v>
      </c>
      <c r="E4" s="66"/>
      <c r="F4" s="66"/>
      <c r="G4" s="66"/>
      <c r="H4" s="66"/>
      <c r="I4" s="66"/>
      <c r="J4" s="66"/>
    </row>
    <row r="5" spans="1:10" x14ac:dyDescent="0.25">
      <c r="A5" s="61"/>
      <c r="B5" s="28"/>
      <c r="C5" s="61"/>
    </row>
    <row r="6" spans="1:10" x14ac:dyDescent="0.25">
      <c r="A6" s="61"/>
      <c r="B6" s="61"/>
      <c r="C6" s="61"/>
      <c r="F6" s="26" t="s">
        <v>29</v>
      </c>
      <c r="G6" s="26"/>
      <c r="H6" s="26" t="s">
        <v>178</v>
      </c>
      <c r="I6" s="26"/>
      <c r="J6" s="26"/>
    </row>
    <row r="7" spans="1:10" ht="26.25" x14ac:dyDescent="0.25">
      <c r="A7" s="60" t="s">
        <v>31</v>
      </c>
      <c r="B7" s="60" t="s">
        <v>32</v>
      </c>
      <c r="C7" s="60" t="s">
        <v>33</v>
      </c>
    </row>
    <row r="8" spans="1:10" x14ac:dyDescent="0.25">
      <c r="A8" s="61"/>
      <c r="B8" s="62" t="s">
        <v>34</v>
      </c>
      <c r="C8" s="62" t="s">
        <v>3</v>
      </c>
    </row>
    <row r="9" spans="1:10" x14ac:dyDescent="0.25">
      <c r="A9" s="65">
        <v>1</v>
      </c>
      <c r="B9" s="65"/>
      <c r="C9" s="223">
        <v>62.8</v>
      </c>
      <c r="E9" s="61" t="s">
        <v>35</v>
      </c>
      <c r="F9" s="61"/>
    </row>
    <row r="10" spans="1:10" x14ac:dyDescent="0.25">
      <c r="A10" s="65">
        <v>1</v>
      </c>
      <c r="B10" s="65"/>
      <c r="C10" s="223">
        <v>61.08</v>
      </c>
      <c r="E10" s="61" t="s">
        <v>36</v>
      </c>
      <c r="F10" s="61"/>
    </row>
    <row r="11" spans="1:10" x14ac:dyDescent="0.25">
      <c r="A11" s="65">
        <v>1</v>
      </c>
      <c r="B11" s="65"/>
      <c r="C11" s="223">
        <v>61.94</v>
      </c>
      <c r="E11" s="61" t="s">
        <v>37</v>
      </c>
      <c r="F11" s="61"/>
    </row>
    <row r="12" spans="1:10" x14ac:dyDescent="0.25">
      <c r="A12" s="65">
        <v>1</v>
      </c>
      <c r="B12" s="65"/>
      <c r="C12" s="223">
        <v>56.78</v>
      </c>
      <c r="E12" s="61" t="s">
        <v>38</v>
      </c>
      <c r="F12" s="61"/>
    </row>
    <row r="13" spans="1:10" x14ac:dyDescent="0.25">
      <c r="A13" s="65">
        <v>1</v>
      </c>
      <c r="B13" s="65"/>
      <c r="C13" s="223">
        <v>57.62</v>
      </c>
      <c r="E13" s="61" t="s">
        <v>39</v>
      </c>
    </row>
    <row r="14" spans="1:10" x14ac:dyDescent="0.25">
      <c r="A14" s="65">
        <v>1</v>
      </c>
      <c r="B14" s="65"/>
      <c r="C14" s="223">
        <v>76.56</v>
      </c>
      <c r="E14" s="61" t="s">
        <v>40</v>
      </c>
    </row>
    <row r="15" spans="1:10" x14ac:dyDescent="0.25">
      <c r="A15" s="65">
        <v>1</v>
      </c>
      <c r="B15" s="65"/>
      <c r="C15" s="223">
        <v>61.94</v>
      </c>
      <c r="E15" s="61" t="s">
        <v>41</v>
      </c>
    </row>
    <row r="16" spans="1:10" x14ac:dyDescent="0.25">
      <c r="A16" s="65">
        <v>1</v>
      </c>
      <c r="B16" s="65"/>
      <c r="C16" s="223">
        <v>67.099999999999994</v>
      </c>
      <c r="E16" s="61" t="s">
        <v>42</v>
      </c>
    </row>
    <row r="17" spans="1:6" x14ac:dyDescent="0.25">
      <c r="A17" s="65">
        <v>1</v>
      </c>
      <c r="B17" s="65"/>
      <c r="C17" s="223">
        <v>76.56</v>
      </c>
      <c r="E17" s="61" t="s">
        <v>43</v>
      </c>
      <c r="F17" s="61"/>
    </row>
    <row r="18" spans="1:6" x14ac:dyDescent="0.25">
      <c r="A18" s="65">
        <v>1</v>
      </c>
      <c r="B18" s="65"/>
      <c r="C18" s="223">
        <v>57.64</v>
      </c>
      <c r="E18" s="61" t="s">
        <v>44</v>
      </c>
      <c r="F18" s="61"/>
    </row>
    <row r="19" spans="1:6" x14ac:dyDescent="0.25">
      <c r="A19" s="65">
        <v>1</v>
      </c>
      <c r="B19" s="65"/>
      <c r="C19" s="223">
        <v>59.36</v>
      </c>
      <c r="E19" s="61" t="s">
        <v>45</v>
      </c>
      <c r="F19" s="61"/>
    </row>
    <row r="20" spans="1:6" x14ac:dyDescent="0.25">
      <c r="A20" s="65">
        <v>1</v>
      </c>
      <c r="B20" s="65"/>
      <c r="C20" s="223">
        <v>74.84</v>
      </c>
      <c r="E20" s="61" t="s">
        <v>46</v>
      </c>
      <c r="F20" s="61"/>
    </row>
    <row r="21" spans="1:6" x14ac:dyDescent="0.25">
      <c r="A21" s="65">
        <v>1</v>
      </c>
      <c r="B21" s="65"/>
      <c r="C21" s="223">
        <v>61.94</v>
      </c>
      <c r="E21" s="61" t="s">
        <v>135</v>
      </c>
    </row>
    <row r="22" spans="1:6" x14ac:dyDescent="0.25">
      <c r="A22" s="65">
        <v>1</v>
      </c>
      <c r="B22" s="65"/>
      <c r="C22" s="223">
        <v>70.540000000000006</v>
      </c>
    </row>
    <row r="23" spans="1:6" x14ac:dyDescent="0.25">
      <c r="A23" s="65">
        <v>1</v>
      </c>
      <c r="B23" s="65"/>
      <c r="C23" s="223">
        <v>74.84</v>
      </c>
    </row>
    <row r="24" spans="1:6" x14ac:dyDescent="0.25">
      <c r="A24" s="65"/>
      <c r="B24" s="65"/>
      <c r="C24" s="223"/>
    </row>
    <row r="25" spans="1:6" ht="15.75" x14ac:dyDescent="0.25">
      <c r="A25" s="33"/>
      <c r="B25" s="33"/>
      <c r="C25" s="224"/>
      <c r="E25" s="35"/>
    </row>
    <row r="26" spans="1:6" ht="15.75" x14ac:dyDescent="0.25">
      <c r="A26" s="33"/>
      <c r="B26" s="33"/>
      <c r="C26" s="224"/>
      <c r="E26" s="35"/>
    </row>
    <row r="27" spans="1:6" ht="15.75" x14ac:dyDescent="0.25">
      <c r="A27" s="33"/>
      <c r="B27" s="33"/>
      <c r="C27" s="224"/>
      <c r="E27" s="35"/>
    </row>
    <row r="28" spans="1:6" ht="15.75" x14ac:dyDescent="0.25">
      <c r="A28" s="33"/>
      <c r="B28" s="33"/>
      <c r="C28" s="224"/>
      <c r="E28" s="35"/>
    </row>
    <row r="29" spans="1:6" ht="15.75" x14ac:dyDescent="0.25">
      <c r="A29" s="33"/>
      <c r="B29" s="33"/>
      <c r="C29" s="224"/>
      <c r="E29" s="35"/>
    </row>
    <row r="30" spans="1:6" x14ac:dyDescent="0.25">
      <c r="A30" s="33"/>
      <c r="B30" s="33"/>
      <c r="C30" s="224"/>
    </row>
    <row r="31" spans="1:6" x14ac:dyDescent="0.25">
      <c r="A31" s="65"/>
      <c r="B31" s="65"/>
      <c r="C31" s="223"/>
    </row>
    <row r="32" spans="1:6" x14ac:dyDescent="0.25">
      <c r="A32" s="61"/>
      <c r="B32" s="64"/>
      <c r="C32" s="64">
        <f>SUM(C9:C31)</f>
        <v>981.53999999999985</v>
      </c>
      <c r="D32" s="61" t="s">
        <v>48</v>
      </c>
    </row>
    <row r="33" spans="1:5" x14ac:dyDescent="0.25">
      <c r="A33" s="64">
        <f>SUM(A9:A31)</f>
        <v>15</v>
      </c>
      <c r="B33" s="61" t="s">
        <v>49</v>
      </c>
      <c r="C33" s="61"/>
    </row>
    <row r="34" spans="1:5" x14ac:dyDescent="0.25">
      <c r="A34" s="61"/>
      <c r="B34" s="64">
        <f>C32/A33</f>
        <v>65.435999999999993</v>
      </c>
      <c r="C34" s="61" t="s">
        <v>50</v>
      </c>
    </row>
    <row r="35" spans="1:5" x14ac:dyDescent="0.25">
      <c r="A35" s="61"/>
      <c r="B35" s="61"/>
      <c r="C35" s="61"/>
      <c r="D35" s="65">
        <v>80</v>
      </c>
      <c r="E35" s="61" t="s">
        <v>51</v>
      </c>
    </row>
    <row r="36" spans="1:5" x14ac:dyDescent="0.25">
      <c r="A36" s="61"/>
      <c r="B36" s="61"/>
      <c r="C36" s="61"/>
      <c r="D36" s="67">
        <f>B34/D35</f>
        <v>0.81794999999999995</v>
      </c>
      <c r="E36" s="61" t="s">
        <v>52</v>
      </c>
    </row>
    <row r="37" spans="1:5" x14ac:dyDescent="0.25">
      <c r="A37" s="61"/>
      <c r="B37" s="61"/>
      <c r="C37" s="61"/>
    </row>
    <row r="38" spans="1:5" ht="15.75" x14ac:dyDescent="0.25">
      <c r="A38" s="96" t="s">
        <v>226</v>
      </c>
    </row>
  </sheetData>
  <pageMargins left="0.7" right="0.7" top="0.75" bottom="0.75" header="0.3" footer="0.3"/>
  <pageSetup orientation="portrait" r:id="rId1"/>
  <drawing r:id="rId2"/>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zoomScaleNormal="100" workbookViewId="0">
      <selection activeCell="K39" sqref="K39"/>
    </sheetView>
  </sheetViews>
  <sheetFormatPr defaultColWidth="9.140625" defaultRowHeight="15" x14ac:dyDescent="0.25"/>
  <cols>
    <col min="1" max="2" width="9.140625" style="59"/>
    <col min="3" max="3" width="10.140625" style="59" customWidth="1"/>
    <col min="4" max="16384" width="9.140625" style="59"/>
  </cols>
  <sheetData>
    <row r="1" spans="1:10" ht="21" x14ac:dyDescent="0.35">
      <c r="A1" s="63" t="s">
        <v>212</v>
      </c>
      <c r="B1" s="61"/>
      <c r="C1" s="61"/>
      <c r="I1" s="63"/>
    </row>
    <row r="2" spans="1:10" x14ac:dyDescent="0.25">
      <c r="A2" s="61"/>
      <c r="B2" s="65">
        <v>13.1</v>
      </c>
      <c r="C2" s="61" t="s">
        <v>24</v>
      </c>
      <c r="D2" s="208" t="s">
        <v>74</v>
      </c>
    </row>
    <row r="3" spans="1:10" x14ac:dyDescent="0.25">
      <c r="A3" s="61"/>
      <c r="B3" s="65" t="s">
        <v>65</v>
      </c>
      <c r="C3" s="61" t="s">
        <v>26</v>
      </c>
      <c r="D3" s="209" t="s">
        <v>219</v>
      </c>
    </row>
    <row r="4" spans="1:10" x14ac:dyDescent="0.25">
      <c r="A4" s="61"/>
      <c r="B4" s="25" t="s">
        <v>27</v>
      </c>
      <c r="C4" s="61"/>
      <c r="D4" s="26" t="s">
        <v>64</v>
      </c>
      <c r="E4" s="66"/>
      <c r="F4" s="66"/>
      <c r="G4" s="66"/>
      <c r="H4" s="66"/>
      <c r="I4" s="66"/>
      <c r="J4" s="66"/>
    </row>
    <row r="5" spans="1:10" x14ac:dyDescent="0.25">
      <c r="A5" s="61"/>
      <c r="B5" s="28"/>
      <c r="C5" s="61"/>
    </row>
    <row r="6" spans="1:10" x14ac:dyDescent="0.25">
      <c r="A6" s="61"/>
      <c r="B6" s="61"/>
      <c r="C6" s="61"/>
      <c r="F6" s="26" t="s">
        <v>29</v>
      </c>
      <c r="G6" s="26"/>
      <c r="H6" s="26" t="s">
        <v>178</v>
      </c>
      <c r="I6" s="26"/>
      <c r="J6" s="26"/>
    </row>
    <row r="7" spans="1:10" ht="26.25" x14ac:dyDescent="0.25">
      <c r="A7" s="60" t="s">
        <v>31</v>
      </c>
      <c r="B7" s="60" t="s">
        <v>32</v>
      </c>
      <c r="C7" s="60" t="s">
        <v>33</v>
      </c>
    </row>
    <row r="8" spans="1:10" x14ac:dyDescent="0.25">
      <c r="A8" s="61"/>
      <c r="B8" s="62" t="s">
        <v>34</v>
      </c>
      <c r="C8" s="62" t="s">
        <v>3</v>
      </c>
    </row>
    <row r="9" spans="1:10" x14ac:dyDescent="0.25">
      <c r="A9" s="65">
        <v>1</v>
      </c>
      <c r="B9" s="65">
        <v>1</v>
      </c>
      <c r="C9" s="223">
        <v>74.84</v>
      </c>
      <c r="E9" s="61" t="s">
        <v>35</v>
      </c>
      <c r="F9" s="61"/>
    </row>
    <row r="10" spans="1:10" x14ac:dyDescent="0.25">
      <c r="A10" s="65">
        <v>1</v>
      </c>
      <c r="B10" s="65">
        <v>2</v>
      </c>
      <c r="C10" s="223">
        <v>63.66</v>
      </c>
      <c r="E10" s="61" t="s">
        <v>36</v>
      </c>
      <c r="F10" s="61"/>
    </row>
    <row r="11" spans="1:10" x14ac:dyDescent="0.25">
      <c r="A11" s="65">
        <v>1</v>
      </c>
      <c r="B11" s="65">
        <v>3</v>
      </c>
      <c r="C11" s="223">
        <v>61.08</v>
      </c>
      <c r="E11" s="61" t="s">
        <v>37</v>
      </c>
      <c r="F11" s="61"/>
    </row>
    <row r="12" spans="1:10" x14ac:dyDescent="0.25">
      <c r="A12" s="65">
        <v>1</v>
      </c>
      <c r="B12" s="65">
        <v>4</v>
      </c>
      <c r="C12" s="223">
        <v>77.42</v>
      </c>
      <c r="E12" s="61" t="s">
        <v>38</v>
      </c>
      <c r="F12" s="61"/>
    </row>
    <row r="13" spans="1:10" x14ac:dyDescent="0.25">
      <c r="A13" s="65">
        <v>1</v>
      </c>
      <c r="B13" s="65">
        <v>5</v>
      </c>
      <c r="C13" s="223">
        <v>67.959999999999994</v>
      </c>
      <c r="E13" s="61" t="s">
        <v>39</v>
      </c>
    </row>
    <row r="14" spans="1:10" x14ac:dyDescent="0.25">
      <c r="A14" s="65">
        <v>1</v>
      </c>
      <c r="B14" s="65">
        <v>6</v>
      </c>
      <c r="C14" s="223">
        <v>68.819999999999993</v>
      </c>
      <c r="E14" s="61" t="s">
        <v>40</v>
      </c>
    </row>
    <row r="15" spans="1:10" x14ac:dyDescent="0.25">
      <c r="A15" s="65">
        <v>1</v>
      </c>
      <c r="B15" s="65">
        <v>7</v>
      </c>
      <c r="C15" s="223">
        <v>60.22</v>
      </c>
      <c r="E15" s="61" t="s">
        <v>41</v>
      </c>
    </row>
    <row r="16" spans="1:10" x14ac:dyDescent="0.25">
      <c r="A16" s="65">
        <v>1</v>
      </c>
      <c r="B16" s="65">
        <v>8</v>
      </c>
      <c r="C16" s="223">
        <v>68.819999999999993</v>
      </c>
      <c r="E16" s="61" t="s">
        <v>42</v>
      </c>
    </row>
    <row r="17" spans="1:6" x14ac:dyDescent="0.25">
      <c r="A17" s="65">
        <v>1</v>
      </c>
      <c r="B17" s="65">
        <v>9</v>
      </c>
      <c r="C17" s="223">
        <v>67.099999999999994</v>
      </c>
      <c r="E17" s="61" t="s">
        <v>43</v>
      </c>
      <c r="F17" s="61"/>
    </row>
    <row r="18" spans="1:6" x14ac:dyDescent="0.25">
      <c r="A18" s="65">
        <v>1</v>
      </c>
      <c r="B18" s="65">
        <v>10</v>
      </c>
      <c r="C18" s="223">
        <v>50.76</v>
      </c>
      <c r="E18" s="61" t="s">
        <v>44</v>
      </c>
      <c r="F18" s="61"/>
    </row>
    <row r="19" spans="1:6" x14ac:dyDescent="0.25">
      <c r="A19" s="65">
        <v>1</v>
      </c>
      <c r="B19" s="65">
        <v>11</v>
      </c>
      <c r="C19" s="223">
        <v>68.819999999999993</v>
      </c>
      <c r="E19" s="61" t="s">
        <v>45</v>
      </c>
      <c r="F19" s="61"/>
    </row>
    <row r="20" spans="1:6" x14ac:dyDescent="0.25">
      <c r="A20" s="65">
        <v>1</v>
      </c>
      <c r="B20" s="65">
        <v>12</v>
      </c>
      <c r="C20" s="223">
        <v>63.66</v>
      </c>
      <c r="E20" s="61" t="s">
        <v>46</v>
      </c>
      <c r="F20" s="61"/>
    </row>
    <row r="21" spans="1:6" x14ac:dyDescent="0.25">
      <c r="A21" s="65">
        <v>1</v>
      </c>
      <c r="B21" s="65">
        <v>13</v>
      </c>
      <c r="C21" s="223">
        <v>68.819999999999993</v>
      </c>
      <c r="E21" s="61" t="s">
        <v>135</v>
      </c>
    </row>
    <row r="22" spans="1:6" x14ac:dyDescent="0.25">
      <c r="A22" s="65">
        <v>1</v>
      </c>
      <c r="B22" s="65">
        <v>14</v>
      </c>
      <c r="C22" s="223">
        <v>53.34</v>
      </c>
    </row>
    <row r="23" spans="1:6" x14ac:dyDescent="0.25">
      <c r="A23" s="65">
        <v>1</v>
      </c>
      <c r="B23" s="65">
        <v>15</v>
      </c>
      <c r="C23" s="223">
        <v>61.08</v>
      </c>
    </row>
    <row r="24" spans="1:6" x14ac:dyDescent="0.25">
      <c r="A24" s="65">
        <v>1</v>
      </c>
      <c r="B24" s="65">
        <v>16</v>
      </c>
      <c r="C24" s="223">
        <v>67.099999999999994</v>
      </c>
    </row>
    <row r="25" spans="1:6" ht="15.75" x14ac:dyDescent="0.25">
      <c r="A25" s="33">
        <v>1</v>
      </c>
      <c r="B25" s="33">
        <v>17</v>
      </c>
      <c r="C25" s="224">
        <v>63.66</v>
      </c>
      <c r="E25" s="35"/>
    </row>
    <row r="26" spans="1:6" ht="15.75" x14ac:dyDescent="0.25">
      <c r="A26" s="33">
        <v>1</v>
      </c>
      <c r="B26" s="33">
        <v>18</v>
      </c>
      <c r="C26" s="224">
        <v>61.08</v>
      </c>
      <c r="E26" s="35"/>
    </row>
    <row r="27" spans="1:6" ht="15.75" x14ac:dyDescent="0.25">
      <c r="A27" s="33">
        <v>1</v>
      </c>
      <c r="B27" s="33">
        <v>19</v>
      </c>
      <c r="C27" s="224">
        <v>67.099999999999994</v>
      </c>
      <c r="E27" s="35"/>
    </row>
    <row r="28" spans="1:6" ht="15.75" x14ac:dyDescent="0.25">
      <c r="A28" s="33">
        <v>1</v>
      </c>
      <c r="B28" s="33">
        <v>20</v>
      </c>
      <c r="C28" s="224">
        <v>68.819999999999993</v>
      </c>
      <c r="E28" s="35"/>
    </row>
    <row r="29" spans="1:6" ht="15.75" x14ac:dyDescent="0.25">
      <c r="A29" s="33">
        <v>1</v>
      </c>
      <c r="B29" s="33">
        <v>21</v>
      </c>
      <c r="C29" s="224">
        <v>67.959999999999994</v>
      </c>
      <c r="E29" s="35"/>
    </row>
    <row r="30" spans="1:6" x14ac:dyDescent="0.25">
      <c r="A30" s="33">
        <v>1</v>
      </c>
      <c r="B30" s="33">
        <v>22</v>
      </c>
      <c r="C30" s="224">
        <v>67.099999999999994</v>
      </c>
    </row>
    <row r="31" spans="1:6" x14ac:dyDescent="0.25">
      <c r="A31" s="65">
        <v>1</v>
      </c>
      <c r="B31" s="65">
        <v>23</v>
      </c>
      <c r="C31" s="223">
        <v>67.099999999999994</v>
      </c>
    </row>
    <row r="32" spans="1:6" x14ac:dyDescent="0.25">
      <c r="A32" s="61"/>
      <c r="B32" s="64"/>
      <c r="C32" s="64">
        <f>SUM(C9:C31)</f>
        <v>1506.3199999999997</v>
      </c>
      <c r="D32" s="61" t="s">
        <v>48</v>
      </c>
    </row>
    <row r="33" spans="1:5" x14ac:dyDescent="0.25">
      <c r="A33" s="64">
        <f>SUM(A9:A31)</f>
        <v>23</v>
      </c>
      <c r="B33" s="61" t="s">
        <v>49</v>
      </c>
      <c r="C33" s="61"/>
    </row>
    <row r="34" spans="1:5" x14ac:dyDescent="0.25">
      <c r="A34" s="61"/>
      <c r="B34" s="64">
        <f>C32/A33</f>
        <v>65.492173913043459</v>
      </c>
      <c r="C34" s="61" t="s">
        <v>50</v>
      </c>
    </row>
    <row r="35" spans="1:5" x14ac:dyDescent="0.25">
      <c r="A35" s="61"/>
      <c r="B35" s="61"/>
      <c r="C35" s="61"/>
      <c r="D35" s="65">
        <v>80</v>
      </c>
      <c r="E35" s="61" t="s">
        <v>51</v>
      </c>
    </row>
    <row r="36" spans="1:5" x14ac:dyDescent="0.25">
      <c r="A36" s="61"/>
      <c r="B36" s="61"/>
      <c r="C36" s="61"/>
      <c r="D36" s="67">
        <f>B34/D35</f>
        <v>0.81865217391304324</v>
      </c>
      <c r="E36" s="61" t="s">
        <v>52</v>
      </c>
    </row>
    <row r="37" spans="1:5" x14ac:dyDescent="0.25">
      <c r="A37" s="61"/>
      <c r="B37" s="61"/>
      <c r="C37" s="61"/>
    </row>
    <row r="38" spans="1:5" ht="15.75" x14ac:dyDescent="0.25">
      <c r="A38" s="96" t="s">
        <v>226</v>
      </c>
    </row>
  </sheetData>
  <pageMargins left="0.7" right="0.7" top="0.75" bottom="0.75" header="0.3" footer="0.3"/>
  <pageSetup orientation="portrait" r:id="rId1"/>
  <drawing r:id="rId2"/>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pageSetUpPr fitToPage="1"/>
  </sheetPr>
  <dimension ref="A1:J38"/>
  <sheetViews>
    <sheetView topLeftCell="A22" zoomScaleNormal="100" workbookViewId="0">
      <selection activeCell="P18" sqref="P18"/>
    </sheetView>
  </sheetViews>
  <sheetFormatPr defaultColWidth="9.140625" defaultRowHeight="15" x14ac:dyDescent="0.25"/>
  <cols>
    <col min="1" max="2" width="9.140625" style="59"/>
    <col min="3" max="3" width="10.42578125" style="59" customWidth="1"/>
    <col min="4" max="16384" width="9.140625" style="59"/>
  </cols>
  <sheetData>
    <row r="1" spans="1:10" ht="21" x14ac:dyDescent="0.35">
      <c r="A1" s="63" t="s">
        <v>213</v>
      </c>
      <c r="B1" s="61"/>
      <c r="C1" s="61"/>
      <c r="I1" s="63"/>
    </row>
    <row r="2" spans="1:10" ht="15.75" x14ac:dyDescent="0.25">
      <c r="A2" s="61"/>
      <c r="B2" s="65">
        <v>13.1</v>
      </c>
      <c r="C2" s="61" t="s">
        <v>24</v>
      </c>
      <c r="D2" s="144" t="s">
        <v>74</v>
      </c>
      <c r="E2" s="96"/>
    </row>
    <row r="3" spans="1:10" x14ac:dyDescent="0.25">
      <c r="A3" s="61"/>
      <c r="B3" s="65" t="s">
        <v>65</v>
      </c>
      <c r="C3" s="61" t="s">
        <v>26</v>
      </c>
      <c r="D3" s="144" t="s">
        <v>181</v>
      </c>
    </row>
    <row r="4" spans="1:10" x14ac:dyDescent="0.25">
      <c r="A4" s="61"/>
      <c r="B4" s="25" t="s">
        <v>27</v>
      </c>
      <c r="C4" s="61"/>
      <c r="D4" s="26" t="s">
        <v>64</v>
      </c>
      <c r="E4" s="66"/>
      <c r="F4" s="66"/>
      <c r="G4" s="66"/>
      <c r="H4" s="66"/>
      <c r="I4" s="66"/>
      <c r="J4" s="66"/>
    </row>
    <row r="5" spans="1:10" x14ac:dyDescent="0.25">
      <c r="A5" s="61"/>
      <c r="B5" s="28"/>
      <c r="C5" s="61"/>
    </row>
    <row r="6" spans="1:10" x14ac:dyDescent="0.25">
      <c r="A6" s="61"/>
      <c r="B6" s="61"/>
      <c r="C6" s="61"/>
      <c r="F6" s="26" t="s">
        <v>29</v>
      </c>
      <c r="G6" s="26"/>
      <c r="H6" s="26" t="s">
        <v>178</v>
      </c>
      <c r="I6" s="26"/>
      <c r="J6" s="26"/>
    </row>
    <row r="7" spans="1:10" ht="26.25" x14ac:dyDescent="0.25">
      <c r="A7" s="60" t="s">
        <v>31</v>
      </c>
      <c r="B7" s="60" t="s">
        <v>32</v>
      </c>
      <c r="C7" s="60" t="s">
        <v>33</v>
      </c>
    </row>
    <row r="8" spans="1:10" x14ac:dyDescent="0.25">
      <c r="A8" s="61"/>
      <c r="B8" s="62" t="s">
        <v>34</v>
      </c>
      <c r="C8" s="62" t="s">
        <v>3</v>
      </c>
    </row>
    <row r="9" spans="1:10" x14ac:dyDescent="0.25">
      <c r="A9" s="183">
        <v>1</v>
      </c>
      <c r="B9" s="65">
        <v>1</v>
      </c>
      <c r="C9" s="190">
        <v>64.52</v>
      </c>
      <c r="E9" s="61" t="s">
        <v>35</v>
      </c>
      <c r="F9" s="61"/>
    </row>
    <row r="10" spans="1:10" x14ac:dyDescent="0.25">
      <c r="A10" s="183">
        <v>1</v>
      </c>
      <c r="B10" s="65">
        <v>2</v>
      </c>
      <c r="C10" s="190">
        <v>62.8</v>
      </c>
      <c r="E10" s="61" t="s">
        <v>36</v>
      </c>
      <c r="F10" s="61"/>
    </row>
    <row r="11" spans="1:10" x14ac:dyDescent="0.25">
      <c r="A11" s="183">
        <v>1</v>
      </c>
      <c r="B11" s="65">
        <v>3</v>
      </c>
      <c r="C11" s="190">
        <v>62.8</v>
      </c>
      <c r="E11" s="61" t="s">
        <v>37</v>
      </c>
      <c r="F11" s="61"/>
    </row>
    <row r="12" spans="1:10" x14ac:dyDescent="0.25">
      <c r="A12" s="183">
        <v>1</v>
      </c>
      <c r="B12" s="65">
        <v>4</v>
      </c>
      <c r="C12" s="190">
        <v>63.66</v>
      </c>
      <c r="E12" s="61" t="s">
        <v>38</v>
      </c>
      <c r="F12" s="61"/>
    </row>
    <row r="13" spans="1:10" x14ac:dyDescent="0.25">
      <c r="A13" s="183">
        <v>1</v>
      </c>
      <c r="B13" s="65">
        <v>5</v>
      </c>
      <c r="C13" s="190">
        <v>58.5</v>
      </c>
      <c r="E13" s="61" t="s">
        <v>39</v>
      </c>
    </row>
    <row r="14" spans="1:10" x14ac:dyDescent="0.25">
      <c r="A14" s="183">
        <v>1</v>
      </c>
      <c r="B14" s="65">
        <v>6</v>
      </c>
      <c r="C14" s="190">
        <v>62.8</v>
      </c>
      <c r="E14" s="61" t="s">
        <v>40</v>
      </c>
    </row>
    <row r="15" spans="1:10" x14ac:dyDescent="0.25">
      <c r="A15" s="183">
        <v>1</v>
      </c>
      <c r="B15" s="65">
        <v>7</v>
      </c>
      <c r="C15" s="190">
        <v>65.38</v>
      </c>
      <c r="E15" s="61" t="s">
        <v>41</v>
      </c>
    </row>
    <row r="16" spans="1:10" x14ac:dyDescent="0.25">
      <c r="A16" s="183">
        <v>1</v>
      </c>
      <c r="B16" s="65">
        <v>8</v>
      </c>
      <c r="C16" s="190">
        <v>61.08</v>
      </c>
      <c r="E16" s="61" t="s">
        <v>42</v>
      </c>
    </row>
    <row r="17" spans="1:6" x14ac:dyDescent="0.25">
      <c r="A17" s="183">
        <v>1</v>
      </c>
      <c r="B17" s="65">
        <v>9</v>
      </c>
      <c r="C17" s="190">
        <v>68.819999999999993</v>
      </c>
      <c r="E17" s="61" t="s">
        <v>43</v>
      </c>
      <c r="F17" s="61"/>
    </row>
    <row r="18" spans="1:6" x14ac:dyDescent="0.25">
      <c r="A18" s="183">
        <v>1</v>
      </c>
      <c r="B18" s="65">
        <v>10</v>
      </c>
      <c r="C18" s="190">
        <v>66.22</v>
      </c>
      <c r="E18" s="61" t="s">
        <v>44</v>
      </c>
      <c r="F18" s="61"/>
    </row>
    <row r="19" spans="1:6" x14ac:dyDescent="0.25">
      <c r="A19" s="183">
        <v>1</v>
      </c>
      <c r="B19" s="65">
        <v>11</v>
      </c>
      <c r="C19" s="190">
        <v>47.32</v>
      </c>
      <c r="E19" s="61" t="s">
        <v>45</v>
      </c>
      <c r="F19" s="61"/>
    </row>
    <row r="20" spans="1:6" x14ac:dyDescent="0.25">
      <c r="A20" s="183">
        <v>1</v>
      </c>
      <c r="B20" s="65">
        <v>12</v>
      </c>
      <c r="C20" s="190">
        <v>58.5</v>
      </c>
      <c r="E20" s="61" t="s">
        <v>46</v>
      </c>
      <c r="F20" s="61"/>
    </row>
    <row r="21" spans="1:6" x14ac:dyDescent="0.25">
      <c r="A21" s="183">
        <v>1</v>
      </c>
      <c r="B21" s="65">
        <v>13</v>
      </c>
      <c r="C21" s="190">
        <v>65.38</v>
      </c>
      <c r="E21" s="61" t="s">
        <v>135</v>
      </c>
    </row>
    <row r="22" spans="1:6" x14ac:dyDescent="0.25">
      <c r="A22" s="183">
        <v>1</v>
      </c>
      <c r="B22" s="65">
        <v>14</v>
      </c>
      <c r="C22" s="190">
        <v>49.04</v>
      </c>
    </row>
    <row r="23" spans="1:6" x14ac:dyDescent="0.25">
      <c r="A23" s="183">
        <v>1</v>
      </c>
      <c r="B23" s="65">
        <v>15</v>
      </c>
      <c r="C23" s="190">
        <v>73.12</v>
      </c>
    </row>
    <row r="24" spans="1:6" x14ac:dyDescent="0.25">
      <c r="A24" s="183">
        <v>1</v>
      </c>
      <c r="B24" s="65">
        <v>16</v>
      </c>
      <c r="C24" s="190">
        <v>64.52</v>
      </c>
    </row>
    <row r="25" spans="1:6" ht="15.75" x14ac:dyDescent="0.25">
      <c r="A25" s="184">
        <v>1</v>
      </c>
      <c r="B25" s="33">
        <v>17</v>
      </c>
      <c r="C25" s="190">
        <v>64.52</v>
      </c>
      <c r="E25" s="35"/>
    </row>
    <row r="26" spans="1:6" ht="15.75" x14ac:dyDescent="0.25">
      <c r="A26" s="184">
        <v>1</v>
      </c>
      <c r="B26" s="33">
        <v>18</v>
      </c>
      <c r="C26" s="190">
        <v>64.52</v>
      </c>
      <c r="E26" s="35"/>
    </row>
    <row r="27" spans="1:6" ht="15.75" x14ac:dyDescent="0.25">
      <c r="A27" s="58"/>
      <c r="B27" s="58"/>
      <c r="C27" s="58"/>
      <c r="E27" s="35"/>
    </row>
    <row r="28" spans="1:6" ht="15.75" x14ac:dyDescent="0.25">
      <c r="A28" s="33"/>
      <c r="B28" s="33"/>
      <c r="C28" s="34"/>
      <c r="E28" s="35"/>
    </row>
    <row r="29" spans="1:6" ht="15.75" x14ac:dyDescent="0.25">
      <c r="A29" s="33"/>
      <c r="B29" s="33"/>
      <c r="C29" s="34"/>
      <c r="E29" s="35"/>
    </row>
    <row r="30" spans="1:6" x14ac:dyDescent="0.25">
      <c r="A30" s="33"/>
      <c r="B30" s="33"/>
      <c r="C30" s="34"/>
    </row>
    <row r="31" spans="1:6" x14ac:dyDescent="0.25">
      <c r="A31" s="65"/>
      <c r="B31" s="65"/>
      <c r="C31" s="65"/>
    </row>
    <row r="32" spans="1:6" x14ac:dyDescent="0.25">
      <c r="A32" s="61"/>
      <c r="B32" s="64"/>
      <c r="C32" s="180">
        <f>SUM(C9:C31)</f>
        <v>1123.5</v>
      </c>
      <c r="D32" s="61" t="s">
        <v>48</v>
      </c>
    </row>
    <row r="33" spans="1:5" x14ac:dyDescent="0.25">
      <c r="A33" s="64">
        <f>SUM(A9:A29)</f>
        <v>18</v>
      </c>
      <c r="B33" s="61" t="s">
        <v>49</v>
      </c>
      <c r="C33" s="61"/>
    </row>
    <row r="34" spans="1:5" x14ac:dyDescent="0.25">
      <c r="A34" s="61"/>
      <c r="B34" s="180">
        <f>C32/A33</f>
        <v>62.416666666666664</v>
      </c>
      <c r="C34" s="61" t="s">
        <v>50</v>
      </c>
    </row>
    <row r="35" spans="1:5" x14ac:dyDescent="0.25">
      <c r="A35" s="61"/>
      <c r="B35" s="61"/>
      <c r="C35" s="61"/>
      <c r="D35" s="65">
        <v>80</v>
      </c>
      <c r="E35" s="61" t="s">
        <v>51</v>
      </c>
    </row>
    <row r="36" spans="1:5" x14ac:dyDescent="0.25">
      <c r="A36" s="61"/>
      <c r="B36" s="61"/>
      <c r="C36" s="61"/>
      <c r="D36" s="67">
        <f>B34/D35</f>
        <v>0.78020833333333328</v>
      </c>
      <c r="E36" s="61" t="s">
        <v>52</v>
      </c>
    </row>
    <row r="37" spans="1:5" x14ac:dyDescent="0.25">
      <c r="A37" s="61"/>
      <c r="B37" s="61"/>
      <c r="C37" s="61"/>
    </row>
    <row r="38" spans="1:5" ht="15.75" x14ac:dyDescent="0.25">
      <c r="A38" s="96" t="s">
        <v>153</v>
      </c>
    </row>
  </sheetData>
  <pageMargins left="0.7" right="0.7" top="0.75" bottom="0.75" header="0.3" footer="0.3"/>
  <pageSetup scale="81" orientation="portrait" r:id="rId1"/>
  <drawing r:id="rId2"/>
</worksheet>
</file>

<file path=xl/worksheets/sheet1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2"/>
  <dimension ref="A1:L37"/>
  <sheetViews>
    <sheetView topLeftCell="A16" zoomScale="85" zoomScaleNormal="85" workbookViewId="0">
      <selection activeCell="N45" sqref="N45"/>
    </sheetView>
  </sheetViews>
  <sheetFormatPr defaultRowHeight="15" x14ac:dyDescent="0.25"/>
  <cols>
    <col min="1" max="12" width="9.140625" style="59"/>
  </cols>
  <sheetData>
    <row r="1" spans="1:10" ht="21" x14ac:dyDescent="0.35">
      <c r="A1" s="63" t="s">
        <v>23</v>
      </c>
      <c r="B1" s="61"/>
      <c r="C1" s="61"/>
      <c r="I1" s="63" t="s">
        <v>53</v>
      </c>
    </row>
    <row r="2" spans="1:10" x14ac:dyDescent="0.25">
      <c r="A2" s="61"/>
      <c r="B2" s="65">
        <v>13.1</v>
      </c>
      <c r="C2" s="61" t="s">
        <v>24</v>
      </c>
    </row>
    <row r="3" spans="1:10" x14ac:dyDescent="0.25">
      <c r="A3" s="61"/>
      <c r="B3" s="65" t="s">
        <v>65</v>
      </c>
      <c r="C3" s="61" t="s">
        <v>26</v>
      </c>
    </row>
    <row r="4" spans="1:10" x14ac:dyDescent="0.25">
      <c r="A4" s="61"/>
      <c r="B4" s="25" t="s">
        <v>27</v>
      </c>
      <c r="C4" s="61"/>
      <c r="D4" s="26" t="s">
        <v>64</v>
      </c>
      <c r="E4" s="66"/>
      <c r="F4" s="66"/>
      <c r="G4" s="66"/>
      <c r="H4" s="66"/>
      <c r="I4" s="66"/>
      <c r="J4" s="66"/>
    </row>
    <row r="5" spans="1:10" x14ac:dyDescent="0.25">
      <c r="A5" s="61"/>
      <c r="B5" s="28"/>
      <c r="C5" s="61"/>
    </row>
    <row r="6" spans="1:10" x14ac:dyDescent="0.25">
      <c r="A6" s="61"/>
      <c r="B6" s="61"/>
      <c r="C6" s="61"/>
      <c r="F6" s="26" t="s">
        <v>29</v>
      </c>
      <c r="G6" s="26"/>
      <c r="H6" s="26" t="s">
        <v>60</v>
      </c>
      <c r="I6" s="26"/>
      <c r="J6" s="26"/>
    </row>
    <row r="7" spans="1:10" ht="26.25" x14ac:dyDescent="0.25">
      <c r="A7" s="60" t="s">
        <v>31</v>
      </c>
      <c r="B7" s="60" t="s">
        <v>32</v>
      </c>
      <c r="C7" s="60" t="s">
        <v>33</v>
      </c>
    </row>
    <row r="8" spans="1:10" x14ac:dyDescent="0.25">
      <c r="A8" s="61"/>
      <c r="B8" s="62" t="s">
        <v>34</v>
      </c>
      <c r="C8" s="62" t="s">
        <v>3</v>
      </c>
    </row>
    <row r="9" spans="1:10" x14ac:dyDescent="0.25">
      <c r="A9" s="65">
        <v>1</v>
      </c>
      <c r="B9" s="65">
        <v>1</v>
      </c>
      <c r="C9" s="65">
        <v>74</v>
      </c>
      <c r="E9" s="61" t="s">
        <v>35</v>
      </c>
      <c r="F9" s="61"/>
    </row>
    <row r="10" spans="1:10" x14ac:dyDescent="0.25">
      <c r="A10" s="65">
        <v>1</v>
      </c>
      <c r="B10" s="65">
        <v>2</v>
      </c>
      <c r="C10" s="65">
        <v>71.5</v>
      </c>
      <c r="E10" s="61" t="s">
        <v>36</v>
      </c>
      <c r="F10" s="61"/>
    </row>
    <row r="11" spans="1:10" x14ac:dyDescent="0.25">
      <c r="A11" s="65">
        <v>1</v>
      </c>
      <c r="B11" s="65">
        <v>3</v>
      </c>
      <c r="C11" s="65">
        <v>70</v>
      </c>
      <c r="E11" s="61" t="s">
        <v>37</v>
      </c>
      <c r="F11" s="61"/>
    </row>
    <row r="12" spans="1:10" x14ac:dyDescent="0.25">
      <c r="A12" s="65">
        <v>1</v>
      </c>
      <c r="B12" s="65">
        <v>4</v>
      </c>
      <c r="C12" s="65">
        <v>72</v>
      </c>
      <c r="E12" s="61" t="s">
        <v>38</v>
      </c>
      <c r="F12" s="61"/>
    </row>
    <row r="13" spans="1:10" x14ac:dyDescent="0.25">
      <c r="A13" s="65">
        <v>1</v>
      </c>
      <c r="B13" s="65">
        <v>5</v>
      </c>
      <c r="C13" s="65">
        <v>58.5</v>
      </c>
      <c r="E13" s="61" t="s">
        <v>39</v>
      </c>
    </row>
    <row r="14" spans="1:10" x14ac:dyDescent="0.25">
      <c r="A14" s="65">
        <v>1</v>
      </c>
      <c r="B14" s="65">
        <v>6</v>
      </c>
      <c r="C14" s="65">
        <v>72</v>
      </c>
      <c r="E14" s="61" t="s">
        <v>40</v>
      </c>
    </row>
    <row r="15" spans="1:10" x14ac:dyDescent="0.25">
      <c r="A15" s="65">
        <v>1</v>
      </c>
      <c r="B15" s="65">
        <v>7</v>
      </c>
      <c r="C15" s="65">
        <v>70</v>
      </c>
      <c r="E15" s="61" t="s">
        <v>41</v>
      </c>
    </row>
    <row r="16" spans="1:10" x14ac:dyDescent="0.25">
      <c r="A16" s="65">
        <v>1</v>
      </c>
      <c r="B16" s="65">
        <v>8</v>
      </c>
      <c r="C16" s="65">
        <v>68.5</v>
      </c>
      <c r="E16" s="61" t="s">
        <v>42</v>
      </c>
    </row>
    <row r="17" spans="1:6" x14ac:dyDescent="0.25">
      <c r="A17" s="65">
        <v>1</v>
      </c>
      <c r="B17" s="65">
        <v>9</v>
      </c>
      <c r="C17" s="65">
        <v>72.5</v>
      </c>
      <c r="E17" s="61" t="s">
        <v>43</v>
      </c>
      <c r="F17" s="61"/>
    </row>
    <row r="18" spans="1:6" x14ac:dyDescent="0.25">
      <c r="A18" s="65">
        <v>1</v>
      </c>
      <c r="B18" s="65">
        <v>10</v>
      </c>
      <c r="C18" s="65">
        <v>74.5</v>
      </c>
      <c r="E18" s="61" t="s">
        <v>44</v>
      </c>
      <c r="F18" s="61"/>
    </row>
    <row r="19" spans="1:6" x14ac:dyDescent="0.25">
      <c r="A19" s="65">
        <v>1</v>
      </c>
      <c r="B19" s="65">
        <v>11</v>
      </c>
      <c r="C19" s="65">
        <v>68</v>
      </c>
      <c r="E19" s="61" t="s">
        <v>45</v>
      </c>
      <c r="F19" s="61"/>
    </row>
    <row r="20" spans="1:6" x14ac:dyDescent="0.25">
      <c r="A20" s="65">
        <v>1</v>
      </c>
      <c r="B20" s="65">
        <v>12</v>
      </c>
      <c r="C20" s="65">
        <v>52</v>
      </c>
      <c r="E20" s="61" t="s">
        <v>46</v>
      </c>
      <c r="F20" s="61"/>
    </row>
    <row r="21" spans="1:6" x14ac:dyDescent="0.25">
      <c r="A21" s="65">
        <v>1</v>
      </c>
      <c r="B21" s="65">
        <v>13</v>
      </c>
      <c r="C21" s="65">
        <v>60</v>
      </c>
      <c r="E21" s="61" t="s">
        <v>47</v>
      </c>
    </row>
    <row r="22" spans="1:6" x14ac:dyDescent="0.25">
      <c r="A22" s="65">
        <v>1</v>
      </c>
      <c r="B22" s="65">
        <v>14</v>
      </c>
      <c r="C22" s="65">
        <v>75</v>
      </c>
      <c r="E22" s="61" t="s">
        <v>163</v>
      </c>
    </row>
    <row r="23" spans="1:6" x14ac:dyDescent="0.25">
      <c r="A23" s="65">
        <v>1</v>
      </c>
      <c r="B23" s="65">
        <v>15</v>
      </c>
      <c r="C23" s="32">
        <v>77.5</v>
      </c>
    </row>
    <row r="24" spans="1:6" x14ac:dyDescent="0.25">
      <c r="A24" s="65"/>
      <c r="B24" s="65"/>
      <c r="C24" s="32"/>
    </row>
    <row r="25" spans="1:6" ht="15.75" x14ac:dyDescent="0.25">
      <c r="A25" s="33"/>
      <c r="B25" s="33"/>
      <c r="C25" s="34"/>
      <c r="E25" s="35"/>
    </row>
    <row r="26" spans="1:6" ht="15.75" x14ac:dyDescent="0.25">
      <c r="A26" s="33"/>
      <c r="B26" s="33"/>
      <c r="C26" s="34"/>
      <c r="E26" s="35"/>
    </row>
    <row r="27" spans="1:6" ht="15.75" x14ac:dyDescent="0.25">
      <c r="A27" s="33"/>
      <c r="B27" s="33"/>
      <c r="C27" s="34"/>
      <c r="E27" s="35"/>
    </row>
    <row r="28" spans="1:6" ht="15.75" x14ac:dyDescent="0.25">
      <c r="A28" s="33"/>
      <c r="B28" s="33"/>
      <c r="C28" s="34"/>
      <c r="E28" s="35"/>
    </row>
    <row r="29" spans="1:6" ht="15.75" x14ac:dyDescent="0.25">
      <c r="A29" s="33"/>
      <c r="B29" s="33"/>
      <c r="C29" s="34"/>
      <c r="E29" s="35"/>
    </row>
    <row r="30" spans="1:6" x14ac:dyDescent="0.25">
      <c r="A30" s="33"/>
      <c r="B30" s="33"/>
      <c r="C30" s="34"/>
    </row>
    <row r="31" spans="1:6" x14ac:dyDescent="0.25">
      <c r="A31" s="65"/>
      <c r="B31" s="65"/>
      <c r="C31" s="65"/>
    </row>
    <row r="32" spans="1:6" x14ac:dyDescent="0.25">
      <c r="A32" s="61"/>
      <c r="B32" s="61"/>
      <c r="C32" s="64">
        <f>SUM(C9:C31)</f>
        <v>1036</v>
      </c>
      <c r="D32" s="61" t="s">
        <v>48</v>
      </c>
    </row>
    <row r="33" spans="1:5" x14ac:dyDescent="0.25">
      <c r="A33" s="64">
        <f>SUM(A9:A29)</f>
        <v>15</v>
      </c>
      <c r="B33" s="61" t="s">
        <v>49</v>
      </c>
      <c r="C33" s="61"/>
    </row>
    <row r="34" spans="1:5" x14ac:dyDescent="0.25">
      <c r="A34" s="61"/>
      <c r="B34" s="64">
        <f>C32/A33</f>
        <v>69.066666666666663</v>
      </c>
      <c r="C34" s="61" t="s">
        <v>50</v>
      </c>
    </row>
    <row r="35" spans="1:5" x14ac:dyDescent="0.25">
      <c r="A35" s="61"/>
      <c r="B35" s="61"/>
      <c r="C35" s="61"/>
      <c r="D35" s="65">
        <v>80</v>
      </c>
      <c r="E35" s="61" t="s">
        <v>51</v>
      </c>
    </row>
    <row r="36" spans="1:5" x14ac:dyDescent="0.25">
      <c r="A36" s="61"/>
      <c r="B36" s="61"/>
      <c r="C36" s="61"/>
      <c r="D36" s="67">
        <f>B34/D35</f>
        <v>0.86333333333333329</v>
      </c>
      <c r="E36" s="61" t="s">
        <v>52</v>
      </c>
    </row>
    <row r="37" spans="1:5" x14ac:dyDescent="0.25">
      <c r="A37" s="61"/>
      <c r="B37" s="61"/>
      <c r="C37" s="61"/>
    </row>
  </sheetData>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54275" r:id="rId4">
          <objectPr defaultSize="0" r:id="rId5">
            <anchor moveWithCells="1">
              <from>
                <xdr:col>0</xdr:col>
                <xdr:colOff>295275</xdr:colOff>
                <xdr:row>38</xdr:row>
                <xdr:rowOff>114300</xdr:rowOff>
              </from>
              <to>
                <xdr:col>11</xdr:col>
                <xdr:colOff>495300</xdr:colOff>
                <xdr:row>76</xdr:row>
                <xdr:rowOff>9525</xdr:rowOff>
              </to>
            </anchor>
          </objectPr>
        </oleObject>
      </mc:Choice>
      <mc:Fallback>
        <oleObject progId="Word.Document.12" shapeId="54275" r:id="rId4"/>
      </mc:Fallback>
    </mc:AlternateContent>
  </oleObjects>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topLeftCell="A31" workbookViewId="0">
      <selection activeCell="O46" sqref="O46"/>
    </sheetView>
  </sheetViews>
  <sheetFormatPr defaultColWidth="9.140625" defaultRowHeight="15" x14ac:dyDescent="0.25"/>
  <cols>
    <col min="1" max="2" width="9.140625" style="59"/>
    <col min="3" max="3" width="10.7109375" style="59" customWidth="1"/>
    <col min="4" max="16384" width="9.140625" style="59"/>
  </cols>
  <sheetData>
    <row r="1" spans="1:10" ht="21" x14ac:dyDescent="0.35">
      <c r="A1" s="63" t="s">
        <v>23</v>
      </c>
      <c r="B1" s="61"/>
      <c r="C1" s="61"/>
      <c r="I1" s="312" t="s">
        <v>53</v>
      </c>
      <c r="J1" s="312"/>
    </row>
    <row r="2" spans="1:10" x14ac:dyDescent="0.25">
      <c r="A2" s="61"/>
      <c r="B2" s="65">
        <v>13.2</v>
      </c>
      <c r="C2" s="61" t="s">
        <v>24</v>
      </c>
      <c r="D2" s="297" t="s">
        <v>179</v>
      </c>
    </row>
    <row r="3" spans="1:10" x14ac:dyDescent="0.25">
      <c r="A3" s="61"/>
      <c r="B3" s="65" t="s">
        <v>65</v>
      </c>
      <c r="C3" s="61" t="s">
        <v>26</v>
      </c>
      <c r="D3" s="297" t="s">
        <v>245</v>
      </c>
    </row>
    <row r="4" spans="1:10" x14ac:dyDescent="0.25">
      <c r="A4" s="61"/>
      <c r="B4" s="25" t="s">
        <v>27</v>
      </c>
      <c r="C4" s="61"/>
      <c r="D4" s="26" t="s">
        <v>263</v>
      </c>
      <c r="E4" s="66"/>
      <c r="F4" s="66"/>
      <c r="G4" s="66"/>
      <c r="H4" s="66"/>
      <c r="I4" s="66"/>
      <c r="J4" s="66"/>
    </row>
    <row r="5" spans="1:10" x14ac:dyDescent="0.25">
      <c r="A5" s="61"/>
      <c r="B5" s="28"/>
      <c r="C5" s="61"/>
    </row>
    <row r="6" spans="1:10" x14ac:dyDescent="0.25">
      <c r="A6" s="61"/>
      <c r="B6" s="61"/>
      <c r="C6" s="61"/>
      <c r="F6" s="26" t="s">
        <v>29</v>
      </c>
      <c r="G6" s="26"/>
      <c r="H6" s="26" t="s">
        <v>178</v>
      </c>
      <c r="I6" s="26"/>
      <c r="J6" s="26"/>
    </row>
    <row r="7" spans="1:10" ht="26.25" x14ac:dyDescent="0.25">
      <c r="A7" s="60" t="s">
        <v>31</v>
      </c>
      <c r="B7" s="60" t="s">
        <v>32</v>
      </c>
      <c r="C7" s="60" t="s">
        <v>33</v>
      </c>
    </row>
    <row r="8" spans="1:10" x14ac:dyDescent="0.25">
      <c r="A8" s="61"/>
      <c r="B8" s="62" t="s">
        <v>34</v>
      </c>
      <c r="C8" s="62" t="s">
        <v>3</v>
      </c>
    </row>
    <row r="9" spans="1:10" x14ac:dyDescent="0.25">
      <c r="A9" s="65">
        <v>1</v>
      </c>
      <c r="B9" s="65"/>
      <c r="C9" s="65">
        <v>143</v>
      </c>
      <c r="E9" s="61" t="s">
        <v>35</v>
      </c>
      <c r="F9" s="61"/>
    </row>
    <row r="10" spans="1:10" x14ac:dyDescent="0.25">
      <c r="A10" s="65">
        <v>1</v>
      </c>
      <c r="B10" s="65"/>
      <c r="C10" s="65">
        <v>126</v>
      </c>
      <c r="E10" s="61" t="s">
        <v>36</v>
      </c>
      <c r="F10" s="61"/>
    </row>
    <row r="11" spans="1:10" x14ac:dyDescent="0.25">
      <c r="A11" s="65">
        <v>1</v>
      </c>
      <c r="B11" s="65"/>
      <c r="C11" s="65">
        <v>158</v>
      </c>
      <c r="E11" s="61" t="s">
        <v>37</v>
      </c>
      <c r="F11" s="61"/>
    </row>
    <row r="12" spans="1:10" x14ac:dyDescent="0.25">
      <c r="A12" s="65">
        <v>1</v>
      </c>
      <c r="B12" s="65"/>
      <c r="C12" s="65">
        <v>121</v>
      </c>
      <c r="E12" s="61" t="s">
        <v>38</v>
      </c>
      <c r="F12" s="61"/>
    </row>
    <row r="13" spans="1:10" x14ac:dyDescent="0.25">
      <c r="A13" s="65">
        <v>1</v>
      </c>
      <c r="B13" s="65"/>
      <c r="C13" s="65">
        <v>163</v>
      </c>
      <c r="E13" s="61" t="s">
        <v>39</v>
      </c>
    </row>
    <row r="14" spans="1:10" x14ac:dyDescent="0.25">
      <c r="A14" s="65">
        <v>1</v>
      </c>
      <c r="B14" s="65"/>
      <c r="C14" s="65">
        <v>107</v>
      </c>
      <c r="E14" s="61" t="s">
        <v>40</v>
      </c>
    </row>
    <row r="15" spans="1:10" x14ac:dyDescent="0.25">
      <c r="A15" s="65">
        <v>1</v>
      </c>
      <c r="B15" s="65"/>
      <c r="C15" s="65">
        <v>173</v>
      </c>
      <c r="E15" s="61" t="s">
        <v>41</v>
      </c>
    </row>
    <row r="16" spans="1:10" x14ac:dyDescent="0.25">
      <c r="A16" s="65"/>
      <c r="B16" s="65"/>
      <c r="C16" s="65"/>
      <c r="E16" s="61" t="s">
        <v>42</v>
      </c>
    </row>
    <row r="17" spans="1:6" x14ac:dyDescent="0.25">
      <c r="A17" s="65"/>
      <c r="B17" s="65"/>
      <c r="C17" s="65"/>
      <c r="E17" s="61" t="s">
        <v>43</v>
      </c>
      <c r="F17" s="61"/>
    </row>
    <row r="18" spans="1:6" x14ac:dyDescent="0.25">
      <c r="A18" s="65"/>
      <c r="B18" s="65"/>
      <c r="C18" s="65"/>
      <c r="E18" s="61" t="s">
        <v>44</v>
      </c>
      <c r="F18" s="61"/>
    </row>
    <row r="19" spans="1:6" x14ac:dyDescent="0.25">
      <c r="A19" s="65"/>
      <c r="B19" s="65"/>
      <c r="C19" s="65"/>
      <c r="E19" s="61" t="s">
        <v>45</v>
      </c>
      <c r="F19" s="61"/>
    </row>
    <row r="20" spans="1:6" x14ac:dyDescent="0.25">
      <c r="A20" s="65"/>
      <c r="B20" s="65"/>
      <c r="C20" s="65"/>
      <c r="E20" s="61" t="s">
        <v>46</v>
      </c>
      <c r="F20" s="61"/>
    </row>
    <row r="21" spans="1:6" x14ac:dyDescent="0.25">
      <c r="A21" s="65"/>
      <c r="B21" s="65"/>
      <c r="C21" s="65"/>
      <c r="E21" s="61" t="s">
        <v>129</v>
      </c>
    </row>
    <row r="22" spans="1:6" x14ac:dyDescent="0.25">
      <c r="A22" s="65"/>
      <c r="B22" s="65"/>
      <c r="C22" s="65"/>
    </row>
    <row r="23" spans="1:6" x14ac:dyDescent="0.25">
      <c r="A23" s="33"/>
      <c r="B23" s="33"/>
      <c r="C23" s="33"/>
    </row>
    <row r="24" spans="1:6" x14ac:dyDescent="0.25">
      <c r="A24" s="33"/>
      <c r="B24" s="33"/>
      <c r="C24" s="33"/>
    </row>
    <row r="25" spans="1:6" ht="15.75" x14ac:dyDescent="0.25">
      <c r="A25" s="33"/>
      <c r="B25" s="33"/>
      <c r="C25" s="33"/>
      <c r="E25" s="35"/>
    </row>
    <row r="26" spans="1:6" ht="15.75" x14ac:dyDescent="0.25">
      <c r="A26" s="33"/>
      <c r="B26" s="33"/>
      <c r="C26" s="33"/>
      <c r="E26" s="35"/>
    </row>
    <row r="27" spans="1:6" ht="15.75" x14ac:dyDescent="0.25">
      <c r="A27" s="33"/>
      <c r="B27" s="33"/>
      <c r="C27" s="33"/>
      <c r="E27" s="35"/>
    </row>
    <row r="28" spans="1:6" ht="15.75" x14ac:dyDescent="0.25">
      <c r="A28" s="33"/>
      <c r="B28" s="33"/>
      <c r="C28" s="33"/>
      <c r="E28" s="35"/>
    </row>
    <row r="29" spans="1:6" ht="15.75" x14ac:dyDescent="0.25">
      <c r="A29" s="65"/>
      <c r="B29" s="65"/>
      <c r="C29" s="65"/>
      <c r="E29" s="35"/>
    </row>
    <row r="30" spans="1:6" x14ac:dyDescent="0.25">
      <c r="A30" s="58"/>
      <c r="B30" s="58"/>
      <c r="C30" s="58"/>
    </row>
    <row r="31" spans="1:6" x14ac:dyDescent="0.25">
      <c r="A31" s="225"/>
      <c r="B31" s="225"/>
      <c r="C31" s="225"/>
    </row>
    <row r="32" spans="1:6" x14ac:dyDescent="0.25">
      <c r="A32" s="61"/>
      <c r="B32" s="68"/>
      <c r="C32" s="68">
        <f>SUM(C9:C29)</f>
        <v>991</v>
      </c>
      <c r="D32" s="61" t="s">
        <v>48</v>
      </c>
    </row>
    <row r="33" spans="1:5" x14ac:dyDescent="0.25">
      <c r="A33" s="64">
        <f>SUM(A9:A29)</f>
        <v>7</v>
      </c>
      <c r="B33" s="61" t="s">
        <v>49</v>
      </c>
      <c r="C33" s="61"/>
    </row>
    <row r="34" spans="1:5" x14ac:dyDescent="0.25">
      <c r="A34" s="61"/>
      <c r="B34" s="64">
        <f>C32/A33</f>
        <v>141.57142857142858</v>
      </c>
      <c r="C34" s="61" t="s">
        <v>50</v>
      </c>
    </row>
    <row r="35" spans="1:5" x14ac:dyDescent="0.25">
      <c r="A35" s="61"/>
      <c r="B35" s="61"/>
      <c r="C35" s="61"/>
      <c r="D35" s="65">
        <v>180</v>
      </c>
      <c r="E35" s="61" t="s">
        <v>51</v>
      </c>
    </row>
    <row r="36" spans="1:5" x14ac:dyDescent="0.25">
      <c r="A36" s="61"/>
      <c r="B36" s="61"/>
      <c r="C36" s="61"/>
      <c r="D36" s="67">
        <f>B34/D35</f>
        <v>0.7865079365079366</v>
      </c>
      <c r="E36" s="61" t="s">
        <v>52</v>
      </c>
    </row>
    <row r="37" spans="1:5" x14ac:dyDescent="0.25">
      <c r="A37" s="61"/>
      <c r="B37" s="61"/>
      <c r="C37" s="61"/>
    </row>
    <row r="38" spans="1:5" ht="15.75" x14ac:dyDescent="0.25">
      <c r="A38" s="96" t="s">
        <v>226</v>
      </c>
    </row>
  </sheetData>
  <mergeCells count="1">
    <mergeCell ref="I1:J1"/>
  </mergeCells>
  <pageMargins left="0.7" right="0.7" top="0.75" bottom="0.75" header="0.3" footer="0.3"/>
  <pageSetup orientation="portrait" r:id="rId1"/>
  <drawing r:id="rId2"/>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topLeftCell="A31" workbookViewId="0">
      <selection activeCell="K39" sqref="K39"/>
    </sheetView>
  </sheetViews>
  <sheetFormatPr defaultColWidth="9.140625" defaultRowHeight="15" x14ac:dyDescent="0.25"/>
  <cols>
    <col min="1" max="2" width="9.140625" style="59"/>
    <col min="3" max="3" width="10.7109375" style="59" customWidth="1"/>
    <col min="4" max="16384" width="9.140625" style="59"/>
  </cols>
  <sheetData>
    <row r="1" spans="1:10" ht="21" x14ac:dyDescent="0.35">
      <c r="A1" s="63" t="s">
        <v>23</v>
      </c>
      <c r="B1" s="61"/>
      <c r="C1" s="61"/>
      <c r="I1" s="312" t="s">
        <v>53</v>
      </c>
      <c r="J1" s="312"/>
    </row>
    <row r="2" spans="1:10" x14ac:dyDescent="0.25">
      <c r="A2" s="61"/>
      <c r="B2" s="65">
        <v>13.2</v>
      </c>
      <c r="C2" s="61" t="s">
        <v>24</v>
      </c>
      <c r="D2" s="292" t="s">
        <v>179</v>
      </c>
    </row>
    <row r="3" spans="1:10" x14ac:dyDescent="0.25">
      <c r="A3" s="61"/>
      <c r="B3" s="65" t="s">
        <v>65</v>
      </c>
      <c r="C3" s="61" t="s">
        <v>26</v>
      </c>
      <c r="D3" s="292" t="s">
        <v>245</v>
      </c>
    </row>
    <row r="4" spans="1:10" x14ac:dyDescent="0.25">
      <c r="A4" s="61"/>
      <c r="B4" s="25" t="s">
        <v>27</v>
      </c>
      <c r="C4" s="61"/>
      <c r="D4" s="26" t="s">
        <v>263</v>
      </c>
      <c r="E4" s="66"/>
      <c r="F4" s="66"/>
      <c r="G4" s="66"/>
      <c r="H4" s="66"/>
      <c r="I4" s="66"/>
      <c r="J4" s="66"/>
    </row>
    <row r="5" spans="1:10" x14ac:dyDescent="0.25">
      <c r="A5" s="61"/>
      <c r="B5" s="28"/>
      <c r="C5" s="61"/>
    </row>
    <row r="6" spans="1:10" x14ac:dyDescent="0.25">
      <c r="A6" s="61"/>
      <c r="B6" s="61"/>
      <c r="C6" s="61"/>
      <c r="F6" s="26" t="s">
        <v>29</v>
      </c>
      <c r="G6" s="26"/>
      <c r="H6" s="26" t="s">
        <v>178</v>
      </c>
      <c r="I6" s="26"/>
      <c r="J6" s="26"/>
    </row>
    <row r="7" spans="1:10" ht="26.25" x14ac:dyDescent="0.25">
      <c r="A7" s="60" t="s">
        <v>31</v>
      </c>
      <c r="B7" s="60" t="s">
        <v>32</v>
      </c>
      <c r="C7" s="60" t="s">
        <v>33</v>
      </c>
    </row>
    <row r="8" spans="1:10" x14ac:dyDescent="0.25">
      <c r="A8" s="61"/>
      <c r="B8" s="62" t="s">
        <v>34</v>
      </c>
      <c r="C8" s="62" t="s">
        <v>3</v>
      </c>
    </row>
    <row r="9" spans="1:10" x14ac:dyDescent="0.25">
      <c r="A9" s="65">
        <v>1</v>
      </c>
      <c r="B9" s="65"/>
      <c r="C9" s="65">
        <v>143</v>
      </c>
      <c r="E9" s="61" t="s">
        <v>35</v>
      </c>
      <c r="F9" s="61"/>
    </row>
    <row r="10" spans="1:10" x14ac:dyDescent="0.25">
      <c r="A10" s="65">
        <v>1</v>
      </c>
      <c r="B10" s="65"/>
      <c r="C10" s="65">
        <v>126</v>
      </c>
      <c r="E10" s="61" t="s">
        <v>36</v>
      </c>
      <c r="F10" s="61"/>
    </row>
    <row r="11" spans="1:10" x14ac:dyDescent="0.25">
      <c r="A11" s="65">
        <v>1</v>
      </c>
      <c r="B11" s="65"/>
      <c r="C11" s="65">
        <v>158</v>
      </c>
      <c r="E11" s="61" t="s">
        <v>37</v>
      </c>
      <c r="F11" s="61"/>
    </row>
    <row r="12" spans="1:10" x14ac:dyDescent="0.25">
      <c r="A12" s="65">
        <v>1</v>
      </c>
      <c r="B12" s="65"/>
      <c r="C12" s="65">
        <v>121</v>
      </c>
      <c r="E12" s="61" t="s">
        <v>38</v>
      </c>
      <c r="F12" s="61"/>
    </row>
    <row r="13" spans="1:10" x14ac:dyDescent="0.25">
      <c r="A13" s="65">
        <v>1</v>
      </c>
      <c r="B13" s="65"/>
      <c r="C13" s="65">
        <v>163</v>
      </c>
      <c r="E13" s="61" t="s">
        <v>39</v>
      </c>
    </row>
    <row r="14" spans="1:10" x14ac:dyDescent="0.25">
      <c r="A14" s="65">
        <v>1</v>
      </c>
      <c r="B14" s="65"/>
      <c r="C14" s="65">
        <v>107</v>
      </c>
      <c r="E14" s="61" t="s">
        <v>40</v>
      </c>
    </row>
    <row r="15" spans="1:10" x14ac:dyDescent="0.25">
      <c r="A15" s="65">
        <v>1</v>
      </c>
      <c r="B15" s="65"/>
      <c r="C15" s="65">
        <v>173</v>
      </c>
      <c r="E15" s="61" t="s">
        <v>41</v>
      </c>
    </row>
    <row r="16" spans="1:10" x14ac:dyDescent="0.25">
      <c r="A16" s="65"/>
      <c r="B16" s="65"/>
      <c r="C16" s="65"/>
      <c r="E16" s="61" t="s">
        <v>42</v>
      </c>
    </row>
    <row r="17" spans="1:6" x14ac:dyDescent="0.25">
      <c r="A17" s="65"/>
      <c r="B17" s="65"/>
      <c r="C17" s="65"/>
      <c r="E17" s="61" t="s">
        <v>43</v>
      </c>
      <c r="F17" s="61"/>
    </row>
    <row r="18" spans="1:6" x14ac:dyDescent="0.25">
      <c r="A18" s="65"/>
      <c r="B18" s="65"/>
      <c r="C18" s="65"/>
      <c r="E18" s="61" t="s">
        <v>44</v>
      </c>
      <c r="F18" s="61"/>
    </row>
    <row r="19" spans="1:6" x14ac:dyDescent="0.25">
      <c r="A19" s="65"/>
      <c r="B19" s="65"/>
      <c r="C19" s="65"/>
      <c r="E19" s="61" t="s">
        <v>45</v>
      </c>
      <c r="F19" s="61"/>
    </row>
    <row r="20" spans="1:6" x14ac:dyDescent="0.25">
      <c r="A20" s="65"/>
      <c r="B20" s="65"/>
      <c r="C20" s="65"/>
      <c r="E20" s="61" t="s">
        <v>46</v>
      </c>
      <c r="F20" s="61"/>
    </row>
    <row r="21" spans="1:6" x14ac:dyDescent="0.25">
      <c r="A21" s="65"/>
      <c r="B21" s="65"/>
      <c r="C21" s="65"/>
      <c r="E21" s="61" t="s">
        <v>129</v>
      </c>
    </row>
    <row r="22" spans="1:6" x14ac:dyDescent="0.25">
      <c r="A22" s="65"/>
      <c r="B22" s="65"/>
      <c r="C22" s="65"/>
    </row>
    <row r="23" spans="1:6" x14ac:dyDescent="0.25">
      <c r="A23" s="33"/>
      <c r="B23" s="33"/>
      <c r="C23" s="33"/>
    </row>
    <row r="24" spans="1:6" x14ac:dyDescent="0.25">
      <c r="A24" s="33"/>
      <c r="B24" s="33"/>
      <c r="C24" s="33"/>
    </row>
    <row r="25" spans="1:6" ht="15.75" x14ac:dyDescent="0.25">
      <c r="A25" s="33"/>
      <c r="B25" s="33"/>
      <c r="C25" s="33"/>
      <c r="E25" s="35"/>
    </row>
    <row r="26" spans="1:6" ht="15.75" x14ac:dyDescent="0.25">
      <c r="A26" s="33"/>
      <c r="B26" s="33"/>
      <c r="C26" s="33"/>
      <c r="E26" s="35"/>
    </row>
    <row r="27" spans="1:6" ht="15.75" x14ac:dyDescent="0.25">
      <c r="A27" s="33"/>
      <c r="B27" s="33"/>
      <c r="C27" s="33"/>
      <c r="E27" s="35"/>
    </row>
    <row r="28" spans="1:6" ht="15.75" x14ac:dyDescent="0.25">
      <c r="A28" s="33"/>
      <c r="B28" s="33"/>
      <c r="C28" s="33"/>
      <c r="E28" s="35"/>
    </row>
    <row r="29" spans="1:6" ht="15.75" x14ac:dyDescent="0.25">
      <c r="A29" s="65"/>
      <c r="B29" s="65"/>
      <c r="C29" s="65"/>
      <c r="E29" s="35"/>
    </row>
    <row r="30" spans="1:6" x14ac:dyDescent="0.25">
      <c r="A30" s="58"/>
      <c r="B30" s="58"/>
      <c r="C30" s="58"/>
    </row>
    <row r="31" spans="1:6" x14ac:dyDescent="0.25">
      <c r="A31" s="225"/>
      <c r="B31" s="225"/>
      <c r="C31" s="225"/>
    </row>
    <row r="32" spans="1:6" x14ac:dyDescent="0.25">
      <c r="A32" s="61"/>
      <c r="B32" s="68"/>
      <c r="C32" s="68">
        <f>SUM(C9:C29)</f>
        <v>991</v>
      </c>
      <c r="D32" s="61" t="s">
        <v>48</v>
      </c>
    </row>
    <row r="33" spans="1:5" x14ac:dyDescent="0.25">
      <c r="A33" s="64">
        <f>SUM(A9:A29)</f>
        <v>7</v>
      </c>
      <c r="B33" s="61" t="s">
        <v>49</v>
      </c>
      <c r="C33" s="61"/>
    </row>
    <row r="34" spans="1:5" x14ac:dyDescent="0.25">
      <c r="A34" s="61"/>
      <c r="B34" s="64">
        <f>C32/A33</f>
        <v>141.57142857142858</v>
      </c>
      <c r="C34" s="61" t="s">
        <v>50</v>
      </c>
    </row>
    <row r="35" spans="1:5" x14ac:dyDescent="0.25">
      <c r="A35" s="61"/>
      <c r="B35" s="61"/>
      <c r="C35" s="61"/>
      <c r="D35" s="65">
        <v>180</v>
      </c>
      <c r="E35" s="61" t="s">
        <v>51</v>
      </c>
    </row>
    <row r="36" spans="1:5" x14ac:dyDescent="0.25">
      <c r="A36" s="61"/>
      <c r="B36" s="61"/>
      <c r="C36" s="61"/>
      <c r="D36" s="67">
        <f>B34/D35</f>
        <v>0.7865079365079366</v>
      </c>
      <c r="E36" s="61" t="s">
        <v>52</v>
      </c>
    </row>
    <row r="37" spans="1:5" x14ac:dyDescent="0.25">
      <c r="A37" s="61"/>
      <c r="B37" s="61"/>
      <c r="C37" s="61"/>
    </row>
    <row r="38" spans="1:5" ht="15.75" x14ac:dyDescent="0.25">
      <c r="A38" s="96" t="s">
        <v>226</v>
      </c>
    </row>
  </sheetData>
  <mergeCells count="1">
    <mergeCell ref="I1:J1"/>
  </mergeCells>
  <pageMargins left="0.7" right="0.7" top="0.75" bottom="0.75" header="0.3" footer="0.3"/>
  <pageSetup orientation="portrait" r:id="rId1"/>
  <drawing r:id="rId2"/>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topLeftCell="A31" workbookViewId="0">
      <selection activeCell="L16" sqref="L16"/>
    </sheetView>
  </sheetViews>
  <sheetFormatPr defaultColWidth="9.140625" defaultRowHeight="15" x14ac:dyDescent="0.25"/>
  <cols>
    <col min="1" max="2" width="9.140625" style="59"/>
    <col min="3" max="3" width="10.7109375" style="59" customWidth="1"/>
    <col min="4" max="16384" width="9.140625" style="59"/>
  </cols>
  <sheetData>
    <row r="1" spans="1:10" ht="21" x14ac:dyDescent="0.35">
      <c r="A1" s="63" t="s">
        <v>23</v>
      </c>
      <c r="B1" s="61"/>
      <c r="C1" s="61"/>
      <c r="I1" s="312" t="s">
        <v>53</v>
      </c>
      <c r="J1" s="312"/>
    </row>
    <row r="2" spans="1:10" x14ac:dyDescent="0.25">
      <c r="A2" s="61"/>
      <c r="B2" s="65">
        <v>13.2</v>
      </c>
      <c r="C2" s="61" t="s">
        <v>24</v>
      </c>
      <c r="D2" s="242" t="s">
        <v>179</v>
      </c>
    </row>
    <row r="3" spans="1:10" x14ac:dyDescent="0.25">
      <c r="A3" s="61"/>
      <c r="B3" s="65" t="s">
        <v>65</v>
      </c>
      <c r="C3" s="61" t="s">
        <v>26</v>
      </c>
      <c r="D3" s="242" t="s">
        <v>245</v>
      </c>
    </row>
    <row r="4" spans="1:10" x14ac:dyDescent="0.25">
      <c r="A4" s="61"/>
      <c r="B4" s="25" t="s">
        <v>27</v>
      </c>
      <c r="C4" s="61"/>
      <c r="D4" s="26" t="s">
        <v>263</v>
      </c>
      <c r="E4" s="66"/>
      <c r="F4" s="66"/>
      <c r="G4" s="66"/>
      <c r="H4" s="66"/>
      <c r="I4" s="66"/>
      <c r="J4" s="66"/>
    </row>
    <row r="5" spans="1:10" x14ac:dyDescent="0.25">
      <c r="A5" s="61"/>
      <c r="B5" s="28"/>
      <c r="C5" s="61"/>
    </row>
    <row r="6" spans="1:10" x14ac:dyDescent="0.25">
      <c r="A6" s="61"/>
      <c r="B6" s="61"/>
      <c r="C6" s="61"/>
      <c r="F6" s="26" t="s">
        <v>29</v>
      </c>
      <c r="G6" s="26"/>
      <c r="H6" s="26" t="s">
        <v>178</v>
      </c>
      <c r="I6" s="26"/>
      <c r="J6" s="26"/>
    </row>
    <row r="7" spans="1:10" ht="26.25" x14ac:dyDescent="0.25">
      <c r="A7" s="60" t="s">
        <v>31</v>
      </c>
      <c r="B7" s="60" t="s">
        <v>32</v>
      </c>
      <c r="C7" s="60" t="s">
        <v>33</v>
      </c>
    </row>
    <row r="8" spans="1:10" x14ac:dyDescent="0.25">
      <c r="A8" s="61"/>
      <c r="B8" s="62" t="s">
        <v>34</v>
      </c>
      <c r="C8" s="62" t="s">
        <v>3</v>
      </c>
    </row>
    <row r="9" spans="1:10" x14ac:dyDescent="0.25">
      <c r="A9" s="65">
        <v>1</v>
      </c>
      <c r="B9" s="65"/>
      <c r="C9" s="65">
        <v>102</v>
      </c>
      <c r="E9" s="61" t="s">
        <v>35</v>
      </c>
      <c r="F9" s="61"/>
    </row>
    <row r="10" spans="1:10" x14ac:dyDescent="0.25">
      <c r="A10" s="65">
        <v>1</v>
      </c>
      <c r="B10" s="65"/>
      <c r="C10" s="65">
        <v>134</v>
      </c>
      <c r="E10" s="61" t="s">
        <v>36</v>
      </c>
      <c r="F10" s="61"/>
    </row>
    <row r="11" spans="1:10" x14ac:dyDescent="0.25">
      <c r="A11" s="65">
        <v>1</v>
      </c>
      <c r="B11" s="65"/>
      <c r="C11" s="65">
        <v>145</v>
      </c>
      <c r="E11" s="61" t="s">
        <v>37</v>
      </c>
      <c r="F11" s="61"/>
    </row>
    <row r="12" spans="1:10" x14ac:dyDescent="0.25">
      <c r="A12" s="65">
        <v>1</v>
      </c>
      <c r="B12" s="65"/>
      <c r="C12" s="65">
        <v>157.5</v>
      </c>
      <c r="E12" s="61" t="s">
        <v>38</v>
      </c>
      <c r="F12" s="61"/>
    </row>
    <row r="13" spans="1:10" x14ac:dyDescent="0.25">
      <c r="A13" s="65">
        <v>1</v>
      </c>
      <c r="B13" s="65"/>
      <c r="C13" s="65">
        <v>146.5</v>
      </c>
      <c r="E13" s="61" t="s">
        <v>39</v>
      </c>
    </row>
    <row r="14" spans="1:10" x14ac:dyDescent="0.25">
      <c r="A14" s="65">
        <v>1</v>
      </c>
      <c r="B14" s="65"/>
      <c r="C14" s="65">
        <v>146.5</v>
      </c>
      <c r="E14" s="61" t="s">
        <v>40</v>
      </c>
    </row>
    <row r="15" spans="1:10" x14ac:dyDescent="0.25">
      <c r="A15" s="65">
        <v>1</v>
      </c>
      <c r="B15" s="65"/>
      <c r="C15" s="65">
        <v>121.5</v>
      </c>
      <c r="E15" s="61" t="s">
        <v>41</v>
      </c>
    </row>
    <row r="16" spans="1:10" x14ac:dyDescent="0.25">
      <c r="A16" s="65">
        <v>1</v>
      </c>
      <c r="B16" s="65"/>
      <c r="C16" s="65">
        <v>162</v>
      </c>
      <c r="E16" s="61" t="s">
        <v>42</v>
      </c>
    </row>
    <row r="17" spans="1:6" x14ac:dyDescent="0.25">
      <c r="A17" s="65">
        <v>1</v>
      </c>
      <c r="B17" s="65"/>
      <c r="C17" s="65">
        <v>146</v>
      </c>
      <c r="E17" s="61" t="s">
        <v>43</v>
      </c>
      <c r="F17" s="61"/>
    </row>
    <row r="18" spans="1:6" x14ac:dyDescent="0.25">
      <c r="A18" s="65">
        <v>1</v>
      </c>
      <c r="B18" s="65"/>
      <c r="C18" s="65">
        <v>100.5</v>
      </c>
      <c r="E18" s="61" t="s">
        <v>44</v>
      </c>
      <c r="F18" s="61"/>
    </row>
    <row r="19" spans="1:6" x14ac:dyDescent="0.25">
      <c r="A19" s="65">
        <v>1</v>
      </c>
      <c r="B19" s="65"/>
      <c r="C19" s="65">
        <v>125</v>
      </c>
      <c r="E19" s="61" t="s">
        <v>45</v>
      </c>
      <c r="F19" s="61"/>
    </row>
    <row r="20" spans="1:6" x14ac:dyDescent="0.25">
      <c r="A20" s="65">
        <v>1</v>
      </c>
      <c r="B20" s="65"/>
      <c r="C20" s="65">
        <v>115</v>
      </c>
      <c r="E20" s="61" t="s">
        <v>46</v>
      </c>
      <c r="F20" s="61"/>
    </row>
    <row r="21" spans="1:6" x14ac:dyDescent="0.25">
      <c r="A21" s="65">
        <v>1</v>
      </c>
      <c r="B21" s="65"/>
      <c r="C21" s="65">
        <v>139.5</v>
      </c>
      <c r="E21" s="61" t="s">
        <v>129</v>
      </c>
    </row>
    <row r="22" spans="1:6" x14ac:dyDescent="0.25">
      <c r="A22" s="65"/>
      <c r="B22" s="65"/>
      <c r="C22" s="65"/>
    </row>
    <row r="23" spans="1:6" x14ac:dyDescent="0.25">
      <c r="A23" s="33"/>
      <c r="B23" s="33"/>
      <c r="C23" s="33"/>
    </row>
    <row r="24" spans="1:6" x14ac:dyDescent="0.25">
      <c r="A24" s="33"/>
      <c r="B24" s="33"/>
      <c r="C24" s="33"/>
    </row>
    <row r="25" spans="1:6" ht="15.75" x14ac:dyDescent="0.25">
      <c r="A25" s="33"/>
      <c r="B25" s="33"/>
      <c r="C25" s="33"/>
      <c r="E25" s="35"/>
    </row>
    <row r="26" spans="1:6" ht="15.75" x14ac:dyDescent="0.25">
      <c r="A26" s="33"/>
      <c r="B26" s="33"/>
      <c r="C26" s="33"/>
      <c r="E26" s="35"/>
    </row>
    <row r="27" spans="1:6" ht="15.75" x14ac:dyDescent="0.25">
      <c r="A27" s="33"/>
      <c r="B27" s="33"/>
      <c r="C27" s="33"/>
      <c r="E27" s="35"/>
    </row>
    <row r="28" spans="1:6" ht="15.75" x14ac:dyDescent="0.25">
      <c r="A28" s="33"/>
      <c r="B28" s="33"/>
      <c r="C28" s="33"/>
      <c r="E28" s="35"/>
    </row>
    <row r="29" spans="1:6" ht="15.75" x14ac:dyDescent="0.25">
      <c r="A29" s="65"/>
      <c r="B29" s="65"/>
      <c r="C29" s="65"/>
      <c r="E29" s="35"/>
    </row>
    <row r="30" spans="1:6" x14ac:dyDescent="0.25">
      <c r="A30" s="58"/>
      <c r="B30" s="58"/>
      <c r="C30" s="58"/>
    </row>
    <row r="31" spans="1:6" x14ac:dyDescent="0.25">
      <c r="A31" s="225"/>
      <c r="B31" s="225"/>
      <c r="C31" s="225"/>
    </row>
    <row r="32" spans="1:6" x14ac:dyDescent="0.25">
      <c r="A32" s="61"/>
      <c r="B32" s="68"/>
      <c r="C32" s="68">
        <f>SUM(C9:C29)</f>
        <v>1741</v>
      </c>
      <c r="D32" s="61" t="s">
        <v>48</v>
      </c>
    </row>
    <row r="33" spans="1:5" x14ac:dyDescent="0.25">
      <c r="A33" s="64">
        <f>SUM(A9:A29)</f>
        <v>13</v>
      </c>
      <c r="B33" s="61" t="s">
        <v>49</v>
      </c>
      <c r="C33" s="61"/>
    </row>
    <row r="34" spans="1:5" x14ac:dyDescent="0.25">
      <c r="A34" s="61"/>
      <c r="B34" s="64">
        <f>C32/A33</f>
        <v>133.92307692307693</v>
      </c>
      <c r="C34" s="61" t="s">
        <v>50</v>
      </c>
    </row>
    <row r="35" spans="1:5" x14ac:dyDescent="0.25">
      <c r="A35" s="61"/>
      <c r="B35" s="61"/>
      <c r="C35" s="61"/>
      <c r="D35" s="65">
        <v>180</v>
      </c>
      <c r="E35" s="61" t="s">
        <v>51</v>
      </c>
    </row>
    <row r="36" spans="1:5" x14ac:dyDescent="0.25">
      <c r="A36" s="61"/>
      <c r="B36" s="61"/>
      <c r="C36" s="61"/>
      <c r="D36" s="67">
        <f>B34/D35</f>
        <v>0.74401709401709404</v>
      </c>
      <c r="E36" s="61" t="s">
        <v>52</v>
      </c>
    </row>
    <row r="37" spans="1:5" x14ac:dyDescent="0.25">
      <c r="A37" s="61"/>
      <c r="B37" s="61"/>
      <c r="C37" s="61"/>
    </row>
    <row r="38" spans="1:5" ht="15.75" x14ac:dyDescent="0.25">
      <c r="A38" s="96" t="s">
        <v>226</v>
      </c>
    </row>
  </sheetData>
  <mergeCells count="1">
    <mergeCell ref="I1:J1"/>
  </mergeCells>
  <pageMargins left="0.7" right="0.7" top="0.75" bottom="0.75" header="0.3" footer="0.3"/>
  <pageSetup orientation="portrait" r:id="rId1"/>
  <drawing r:id="rId2"/>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topLeftCell="A34" workbookViewId="0">
      <selection activeCell="M16" sqref="M16"/>
    </sheetView>
  </sheetViews>
  <sheetFormatPr defaultColWidth="9.140625" defaultRowHeight="15" x14ac:dyDescent="0.25"/>
  <cols>
    <col min="1" max="2" width="9.140625" style="59"/>
    <col min="3" max="3" width="10.7109375" style="59" customWidth="1"/>
    <col min="4" max="16384" width="9.140625" style="59"/>
  </cols>
  <sheetData>
    <row r="1" spans="1:10" ht="21" x14ac:dyDescent="0.35">
      <c r="A1" s="63" t="s">
        <v>23</v>
      </c>
      <c r="B1" s="61"/>
      <c r="C1" s="61"/>
      <c r="I1" s="312" t="s">
        <v>53</v>
      </c>
      <c r="J1" s="312"/>
    </row>
    <row r="2" spans="1:10" x14ac:dyDescent="0.25">
      <c r="A2" s="61"/>
      <c r="B2" s="65">
        <v>13.2</v>
      </c>
      <c r="C2" s="61" t="s">
        <v>24</v>
      </c>
      <c r="D2" s="208" t="s">
        <v>179</v>
      </c>
    </row>
    <row r="3" spans="1:10" x14ac:dyDescent="0.25">
      <c r="A3" s="61"/>
      <c r="B3" s="65" t="s">
        <v>65</v>
      </c>
      <c r="C3" s="61" t="s">
        <v>26</v>
      </c>
      <c r="D3" s="209" t="s">
        <v>219</v>
      </c>
    </row>
    <row r="4" spans="1:10" x14ac:dyDescent="0.25">
      <c r="A4" s="61"/>
      <c r="B4" s="25" t="s">
        <v>27</v>
      </c>
      <c r="C4" s="61"/>
      <c r="D4" s="26" t="s">
        <v>64</v>
      </c>
      <c r="E4" s="66"/>
      <c r="F4" s="66"/>
      <c r="G4" s="66"/>
      <c r="H4" s="66"/>
      <c r="I4" s="66"/>
      <c r="J4" s="66"/>
    </row>
    <row r="5" spans="1:10" x14ac:dyDescent="0.25">
      <c r="A5" s="61"/>
      <c r="B5" s="28"/>
      <c r="C5" s="61"/>
    </row>
    <row r="6" spans="1:10" x14ac:dyDescent="0.25">
      <c r="A6" s="61"/>
      <c r="B6" s="61"/>
      <c r="C6" s="61"/>
      <c r="F6" s="26" t="s">
        <v>29</v>
      </c>
      <c r="G6" s="26"/>
      <c r="H6" s="26" t="s">
        <v>178</v>
      </c>
      <c r="I6" s="26"/>
      <c r="J6" s="26"/>
    </row>
    <row r="7" spans="1:10" ht="26.25" x14ac:dyDescent="0.25">
      <c r="A7" s="60" t="s">
        <v>31</v>
      </c>
      <c r="B7" s="60" t="s">
        <v>32</v>
      </c>
      <c r="C7" s="60" t="s">
        <v>33</v>
      </c>
    </row>
    <row r="8" spans="1:10" x14ac:dyDescent="0.25">
      <c r="A8" s="61"/>
      <c r="B8" s="62" t="s">
        <v>34</v>
      </c>
      <c r="C8" s="62" t="s">
        <v>3</v>
      </c>
    </row>
    <row r="9" spans="1:10" x14ac:dyDescent="0.25">
      <c r="A9" s="65">
        <v>1</v>
      </c>
      <c r="B9" s="65">
        <v>1</v>
      </c>
      <c r="C9" s="65">
        <v>148</v>
      </c>
      <c r="E9" s="61" t="s">
        <v>35</v>
      </c>
      <c r="F9" s="61"/>
    </row>
    <row r="10" spans="1:10" x14ac:dyDescent="0.25">
      <c r="A10" s="65">
        <v>1</v>
      </c>
      <c r="B10" s="65">
        <v>2</v>
      </c>
      <c r="C10" s="65">
        <v>143</v>
      </c>
      <c r="E10" s="61" t="s">
        <v>36</v>
      </c>
      <c r="F10" s="61"/>
    </row>
    <row r="11" spans="1:10" x14ac:dyDescent="0.25">
      <c r="A11" s="65">
        <v>1</v>
      </c>
      <c r="B11" s="65">
        <v>3</v>
      </c>
      <c r="C11" s="65">
        <v>162</v>
      </c>
      <c r="E11" s="61" t="s">
        <v>37</v>
      </c>
      <c r="F11" s="61"/>
    </row>
    <row r="12" spans="1:10" x14ac:dyDescent="0.25">
      <c r="A12" s="65">
        <v>1</v>
      </c>
      <c r="B12" s="65">
        <v>4</v>
      </c>
      <c r="C12" s="65">
        <v>167</v>
      </c>
      <c r="E12" s="61" t="s">
        <v>38</v>
      </c>
      <c r="F12" s="61"/>
    </row>
    <row r="13" spans="1:10" x14ac:dyDescent="0.25">
      <c r="A13" s="65">
        <v>1</v>
      </c>
      <c r="B13" s="65">
        <v>5</v>
      </c>
      <c r="C13" s="65">
        <v>131</v>
      </c>
      <c r="E13" s="61" t="s">
        <v>39</v>
      </c>
    </row>
    <row r="14" spans="1:10" x14ac:dyDescent="0.25">
      <c r="A14" s="65">
        <v>1</v>
      </c>
      <c r="B14" s="65">
        <v>6</v>
      </c>
      <c r="C14" s="65">
        <v>136</v>
      </c>
      <c r="E14" s="61" t="s">
        <v>40</v>
      </c>
    </row>
    <row r="15" spans="1:10" x14ac:dyDescent="0.25">
      <c r="A15" s="65">
        <v>1</v>
      </c>
      <c r="B15" s="65">
        <v>7</v>
      </c>
      <c r="C15" s="65">
        <v>128</v>
      </c>
      <c r="E15" s="61" t="s">
        <v>41</v>
      </c>
    </row>
    <row r="16" spans="1:10" x14ac:dyDescent="0.25">
      <c r="A16" s="65">
        <v>1</v>
      </c>
      <c r="B16" s="65">
        <v>8</v>
      </c>
      <c r="C16" s="65">
        <v>139</v>
      </c>
      <c r="E16" s="61" t="s">
        <v>42</v>
      </c>
    </row>
    <row r="17" spans="1:6" x14ac:dyDescent="0.25">
      <c r="A17" s="65">
        <v>1</v>
      </c>
      <c r="B17" s="65">
        <v>9</v>
      </c>
      <c r="C17" s="65">
        <v>143</v>
      </c>
      <c r="E17" s="61" t="s">
        <v>43</v>
      </c>
      <c r="F17" s="61"/>
    </row>
    <row r="18" spans="1:6" x14ac:dyDescent="0.25">
      <c r="A18" s="65">
        <v>1</v>
      </c>
      <c r="B18" s="65">
        <v>10</v>
      </c>
      <c r="C18" s="65">
        <v>153</v>
      </c>
      <c r="E18" s="61" t="s">
        <v>44</v>
      </c>
      <c r="F18" s="61"/>
    </row>
    <row r="19" spans="1:6" x14ac:dyDescent="0.25">
      <c r="A19" s="65">
        <v>1</v>
      </c>
      <c r="B19" s="65">
        <v>11</v>
      </c>
      <c r="C19" s="65">
        <v>131</v>
      </c>
      <c r="E19" s="61" t="s">
        <v>45</v>
      </c>
      <c r="F19" s="61"/>
    </row>
    <row r="20" spans="1:6" x14ac:dyDescent="0.25">
      <c r="A20" s="65">
        <v>1</v>
      </c>
      <c r="B20" s="65">
        <v>12</v>
      </c>
      <c r="C20" s="65">
        <v>115</v>
      </c>
      <c r="E20" s="61" t="s">
        <v>46</v>
      </c>
      <c r="F20" s="61"/>
    </row>
    <row r="21" spans="1:6" x14ac:dyDescent="0.25">
      <c r="A21" s="65">
        <v>1</v>
      </c>
      <c r="B21" s="65">
        <v>13</v>
      </c>
      <c r="C21" s="65">
        <v>107</v>
      </c>
      <c r="E21" s="61" t="s">
        <v>129</v>
      </c>
    </row>
    <row r="22" spans="1:6" x14ac:dyDescent="0.25">
      <c r="A22" s="65">
        <v>1</v>
      </c>
      <c r="B22" s="65">
        <v>14</v>
      </c>
      <c r="C22" s="65">
        <v>158</v>
      </c>
    </row>
    <row r="23" spans="1:6" x14ac:dyDescent="0.25">
      <c r="A23" s="33">
        <v>1</v>
      </c>
      <c r="B23" s="33">
        <v>15</v>
      </c>
      <c r="C23" s="33">
        <v>136</v>
      </c>
    </row>
    <row r="24" spans="1:6" x14ac:dyDescent="0.25">
      <c r="A24" s="33">
        <v>1</v>
      </c>
      <c r="B24" s="33">
        <v>16</v>
      </c>
      <c r="C24" s="33">
        <v>148</v>
      </c>
    </row>
    <row r="25" spans="1:6" ht="15.75" x14ac:dyDescent="0.25">
      <c r="A25" s="33">
        <v>1</v>
      </c>
      <c r="B25" s="33">
        <v>17</v>
      </c>
      <c r="C25" s="33">
        <v>136</v>
      </c>
      <c r="E25" s="35"/>
    </row>
    <row r="26" spans="1:6" ht="15.75" x14ac:dyDescent="0.25">
      <c r="A26" s="33">
        <v>1</v>
      </c>
      <c r="B26" s="33">
        <v>18</v>
      </c>
      <c r="C26" s="33">
        <v>138</v>
      </c>
      <c r="E26" s="35"/>
    </row>
    <row r="27" spans="1:6" ht="15.75" x14ac:dyDescent="0.25">
      <c r="A27" s="33">
        <v>1</v>
      </c>
      <c r="B27" s="33">
        <v>19</v>
      </c>
      <c r="C27" s="33">
        <v>142</v>
      </c>
      <c r="E27" s="35"/>
    </row>
    <row r="28" spans="1:6" ht="15.75" x14ac:dyDescent="0.25">
      <c r="A28" s="33">
        <v>1</v>
      </c>
      <c r="B28" s="33">
        <v>20</v>
      </c>
      <c r="C28" s="33">
        <v>151</v>
      </c>
      <c r="E28" s="35"/>
    </row>
    <row r="29" spans="1:6" ht="15.75" x14ac:dyDescent="0.25">
      <c r="A29" s="65">
        <v>1</v>
      </c>
      <c r="B29" s="65">
        <v>21</v>
      </c>
      <c r="C29" s="65">
        <v>153</v>
      </c>
      <c r="E29" s="35"/>
    </row>
    <row r="30" spans="1:6" x14ac:dyDescent="0.25">
      <c r="A30" s="58"/>
      <c r="B30" s="58"/>
      <c r="C30" s="58"/>
    </row>
    <row r="31" spans="1:6" x14ac:dyDescent="0.25">
      <c r="A31" s="225"/>
      <c r="B31" s="225"/>
      <c r="C31" s="225"/>
    </row>
    <row r="32" spans="1:6" x14ac:dyDescent="0.25">
      <c r="A32" s="61"/>
      <c r="B32" s="68"/>
      <c r="C32" s="68">
        <f>SUM(C9:C29)</f>
        <v>2965</v>
      </c>
      <c r="D32" s="61" t="s">
        <v>48</v>
      </c>
    </row>
    <row r="33" spans="1:5" x14ac:dyDescent="0.25">
      <c r="A33" s="64">
        <f>SUM(A9:A29)</f>
        <v>21</v>
      </c>
      <c r="B33" s="61" t="s">
        <v>49</v>
      </c>
      <c r="C33" s="61"/>
    </row>
    <row r="34" spans="1:5" x14ac:dyDescent="0.25">
      <c r="A34" s="61"/>
      <c r="B34" s="64">
        <f>C32/A33</f>
        <v>141.1904761904762</v>
      </c>
      <c r="C34" s="61" t="s">
        <v>50</v>
      </c>
    </row>
    <row r="35" spans="1:5" x14ac:dyDescent="0.25">
      <c r="A35" s="61"/>
      <c r="B35" s="61"/>
      <c r="C35" s="61"/>
      <c r="D35" s="65">
        <v>180</v>
      </c>
      <c r="E35" s="61" t="s">
        <v>51</v>
      </c>
    </row>
    <row r="36" spans="1:5" x14ac:dyDescent="0.25">
      <c r="A36" s="61"/>
      <c r="B36" s="61"/>
      <c r="C36" s="61"/>
      <c r="D36" s="67">
        <f>B34/D35</f>
        <v>0.78439153439153442</v>
      </c>
      <c r="E36" s="61" t="s">
        <v>52</v>
      </c>
    </row>
    <row r="37" spans="1:5" x14ac:dyDescent="0.25">
      <c r="A37" s="61"/>
      <c r="B37" s="61"/>
      <c r="C37" s="61"/>
    </row>
    <row r="38" spans="1:5" ht="15.75" x14ac:dyDescent="0.25">
      <c r="A38" s="96" t="s">
        <v>226</v>
      </c>
    </row>
  </sheetData>
  <mergeCells count="1">
    <mergeCell ref="I1:J1"/>
  </mergeCells>
  <pageMargins left="0.7" right="0.7" top="0.75" bottom="0.75" header="0.3" footer="0.3"/>
  <pageSetup orientation="portrait" r:id="rId1"/>
  <drawing r:id="rId2"/>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pageSetUpPr fitToPage="1"/>
  </sheetPr>
  <dimension ref="A1:J38"/>
  <sheetViews>
    <sheetView zoomScaleNormal="100" workbookViewId="0"/>
  </sheetViews>
  <sheetFormatPr defaultColWidth="9.140625" defaultRowHeight="15" x14ac:dyDescent="0.25"/>
  <cols>
    <col min="1" max="2" width="9.140625" style="59"/>
    <col min="3" max="3" width="10.140625" style="59" customWidth="1"/>
    <col min="4" max="16384" width="9.140625" style="59"/>
  </cols>
  <sheetData>
    <row r="1" spans="1:10" ht="21" x14ac:dyDescent="0.35">
      <c r="A1" s="63" t="s">
        <v>214</v>
      </c>
      <c r="B1" s="61"/>
      <c r="C1" s="61"/>
      <c r="I1" s="63"/>
    </row>
    <row r="2" spans="1:10" x14ac:dyDescent="0.25">
      <c r="A2" s="61"/>
      <c r="B2" s="65">
        <v>13.2</v>
      </c>
      <c r="C2" s="61" t="s">
        <v>24</v>
      </c>
      <c r="D2" s="144" t="s">
        <v>179</v>
      </c>
    </row>
    <row r="3" spans="1:10" x14ac:dyDescent="0.25">
      <c r="A3" s="61"/>
      <c r="B3" s="65" t="s">
        <v>65</v>
      </c>
      <c r="C3" s="61" t="s">
        <v>26</v>
      </c>
      <c r="D3" s="144" t="s">
        <v>181</v>
      </c>
    </row>
    <row r="4" spans="1:10" x14ac:dyDescent="0.25">
      <c r="A4" s="61"/>
      <c r="B4" s="25" t="s">
        <v>27</v>
      </c>
      <c r="C4" s="61"/>
      <c r="D4" s="26" t="s">
        <v>64</v>
      </c>
      <c r="E4" s="66"/>
      <c r="F4" s="66"/>
      <c r="G4" s="66"/>
      <c r="H4" s="66"/>
      <c r="I4" s="66"/>
      <c r="J4" s="66"/>
    </row>
    <row r="5" spans="1:10" x14ac:dyDescent="0.25">
      <c r="A5" s="61"/>
      <c r="B5" s="28"/>
      <c r="C5" s="61"/>
    </row>
    <row r="6" spans="1:10" x14ac:dyDescent="0.25">
      <c r="A6" s="61"/>
      <c r="B6" s="61"/>
      <c r="C6" s="61"/>
      <c r="F6" s="26" t="s">
        <v>29</v>
      </c>
      <c r="G6" s="26"/>
      <c r="H6" s="26" t="s">
        <v>178</v>
      </c>
      <c r="I6" s="26"/>
      <c r="J6" s="26"/>
    </row>
    <row r="7" spans="1:10" ht="26.25" x14ac:dyDescent="0.25">
      <c r="A7" s="60" t="s">
        <v>31</v>
      </c>
      <c r="B7" s="60" t="s">
        <v>32</v>
      </c>
      <c r="C7" s="60" t="s">
        <v>33</v>
      </c>
    </row>
    <row r="8" spans="1:10" x14ac:dyDescent="0.25">
      <c r="A8" s="61"/>
      <c r="B8" s="62" t="s">
        <v>34</v>
      </c>
      <c r="C8" s="62" t="s">
        <v>3</v>
      </c>
    </row>
    <row r="9" spans="1:10" x14ac:dyDescent="0.25">
      <c r="A9" s="183">
        <v>1</v>
      </c>
      <c r="B9" s="65">
        <v>1</v>
      </c>
      <c r="C9" s="179">
        <v>152</v>
      </c>
      <c r="E9" s="61" t="s">
        <v>35</v>
      </c>
      <c r="F9" s="61"/>
    </row>
    <row r="10" spans="1:10" x14ac:dyDescent="0.25">
      <c r="A10" s="183">
        <v>1</v>
      </c>
      <c r="B10" s="65">
        <v>2</v>
      </c>
      <c r="C10" s="179">
        <v>139</v>
      </c>
      <c r="E10" s="61" t="s">
        <v>36</v>
      </c>
      <c r="F10" s="61"/>
    </row>
    <row r="11" spans="1:10" x14ac:dyDescent="0.25">
      <c r="A11" s="183">
        <v>1</v>
      </c>
      <c r="B11" s="65">
        <v>3</v>
      </c>
      <c r="C11" s="179">
        <v>134</v>
      </c>
      <c r="E11" s="61" t="s">
        <v>37</v>
      </c>
      <c r="F11" s="61"/>
    </row>
    <row r="12" spans="1:10" x14ac:dyDescent="0.25">
      <c r="A12" s="183">
        <v>1</v>
      </c>
      <c r="B12" s="65">
        <v>4</v>
      </c>
      <c r="C12" s="179">
        <v>131</v>
      </c>
      <c r="E12" s="61" t="s">
        <v>38</v>
      </c>
      <c r="F12" s="61"/>
    </row>
    <row r="13" spans="1:10" x14ac:dyDescent="0.25">
      <c r="A13" s="183">
        <v>1</v>
      </c>
      <c r="B13" s="65">
        <v>5</v>
      </c>
      <c r="C13" s="179">
        <v>135</v>
      </c>
      <c r="E13" s="61" t="s">
        <v>39</v>
      </c>
    </row>
    <row r="14" spans="1:10" x14ac:dyDescent="0.25">
      <c r="A14" s="183">
        <v>1</v>
      </c>
      <c r="B14" s="65">
        <v>6</v>
      </c>
      <c r="C14" s="179">
        <v>149</v>
      </c>
      <c r="E14" s="61" t="s">
        <v>40</v>
      </c>
    </row>
    <row r="15" spans="1:10" x14ac:dyDescent="0.25">
      <c r="A15" s="183">
        <v>1</v>
      </c>
      <c r="B15" s="65">
        <v>7</v>
      </c>
      <c r="C15" s="179">
        <v>118</v>
      </c>
      <c r="E15" s="61" t="s">
        <v>41</v>
      </c>
    </row>
    <row r="16" spans="1:10" x14ac:dyDescent="0.25">
      <c r="A16" s="183">
        <v>1</v>
      </c>
      <c r="B16" s="65">
        <v>8</v>
      </c>
      <c r="C16" s="179">
        <v>147</v>
      </c>
      <c r="E16" s="61" t="s">
        <v>42</v>
      </c>
    </row>
    <row r="17" spans="1:6" x14ac:dyDescent="0.25">
      <c r="A17" s="183">
        <v>1</v>
      </c>
      <c r="B17" s="65">
        <v>9</v>
      </c>
      <c r="C17" s="179">
        <v>144</v>
      </c>
      <c r="E17" s="61" t="s">
        <v>43</v>
      </c>
      <c r="F17" s="61"/>
    </row>
    <row r="18" spans="1:6" x14ac:dyDescent="0.25">
      <c r="A18" s="183">
        <v>1</v>
      </c>
      <c r="B18" s="65">
        <v>10</v>
      </c>
      <c r="C18" s="179">
        <v>154</v>
      </c>
      <c r="E18" s="61" t="s">
        <v>44</v>
      </c>
      <c r="F18" s="61"/>
    </row>
    <row r="19" spans="1:6" x14ac:dyDescent="0.25">
      <c r="A19" s="183">
        <v>1</v>
      </c>
      <c r="B19" s="65">
        <v>11</v>
      </c>
      <c r="C19" s="179">
        <v>119</v>
      </c>
      <c r="E19" s="61" t="s">
        <v>45</v>
      </c>
      <c r="F19" s="61"/>
    </row>
    <row r="20" spans="1:6" x14ac:dyDescent="0.25">
      <c r="A20" s="183">
        <v>1</v>
      </c>
      <c r="B20" s="65">
        <v>12</v>
      </c>
      <c r="C20" s="179">
        <v>139</v>
      </c>
      <c r="E20" s="61" t="s">
        <v>46</v>
      </c>
      <c r="F20" s="61"/>
    </row>
    <row r="21" spans="1:6" x14ac:dyDescent="0.25">
      <c r="A21" s="183">
        <v>1</v>
      </c>
      <c r="B21" s="65">
        <v>13</v>
      </c>
      <c r="C21" s="179">
        <v>119</v>
      </c>
      <c r="E21" s="61" t="s">
        <v>135</v>
      </c>
    </row>
    <row r="22" spans="1:6" x14ac:dyDescent="0.25">
      <c r="A22" s="183">
        <v>1</v>
      </c>
      <c r="B22" s="65">
        <v>14</v>
      </c>
      <c r="C22" s="179">
        <v>125</v>
      </c>
    </row>
    <row r="23" spans="1:6" x14ac:dyDescent="0.25">
      <c r="A23" s="183">
        <v>1</v>
      </c>
      <c r="B23" s="65">
        <v>15</v>
      </c>
      <c r="C23" s="179">
        <v>145</v>
      </c>
    </row>
    <row r="24" spans="1:6" x14ac:dyDescent="0.25">
      <c r="A24" s="183">
        <v>1</v>
      </c>
      <c r="B24" s="65">
        <v>16</v>
      </c>
      <c r="C24" s="179">
        <v>138</v>
      </c>
    </row>
    <row r="25" spans="1:6" ht="15.75" x14ac:dyDescent="0.25">
      <c r="A25" s="184">
        <v>1</v>
      </c>
      <c r="B25" s="33">
        <v>17</v>
      </c>
      <c r="C25" s="179">
        <v>141</v>
      </c>
      <c r="E25" s="35"/>
    </row>
    <row r="26" spans="1:6" ht="15.75" x14ac:dyDescent="0.25">
      <c r="A26" s="184">
        <v>1</v>
      </c>
      <c r="B26" s="33">
        <v>18</v>
      </c>
      <c r="C26" s="179">
        <v>150</v>
      </c>
      <c r="E26" s="35"/>
    </row>
    <row r="27" spans="1:6" ht="15.75" x14ac:dyDescent="0.25">
      <c r="A27" s="33"/>
      <c r="B27" s="33"/>
      <c r="C27" s="34"/>
      <c r="E27" s="35"/>
    </row>
    <row r="28" spans="1:6" ht="15.75" x14ac:dyDescent="0.25">
      <c r="A28" s="33"/>
      <c r="B28" s="33"/>
      <c r="C28" s="34"/>
      <c r="E28" s="35"/>
    </row>
    <row r="29" spans="1:6" ht="15.75" x14ac:dyDescent="0.25">
      <c r="A29" s="33"/>
      <c r="B29" s="33"/>
      <c r="C29" s="34"/>
      <c r="E29" s="35"/>
    </row>
    <row r="30" spans="1:6" x14ac:dyDescent="0.25">
      <c r="A30" s="33"/>
      <c r="B30" s="33"/>
      <c r="C30" s="34"/>
    </row>
    <row r="31" spans="1:6" x14ac:dyDescent="0.25">
      <c r="A31" s="65"/>
      <c r="B31" s="65"/>
      <c r="C31" s="65"/>
    </row>
    <row r="32" spans="1:6" x14ac:dyDescent="0.25">
      <c r="A32" s="61"/>
      <c r="B32" s="64"/>
      <c r="C32" s="64">
        <f>SUM(C9:C31)</f>
        <v>2479</v>
      </c>
      <c r="D32" s="61" t="s">
        <v>48</v>
      </c>
    </row>
    <row r="33" spans="1:5" x14ac:dyDescent="0.25">
      <c r="A33" s="64">
        <f>SUM(A9:A31)</f>
        <v>18</v>
      </c>
      <c r="B33" s="61" t="s">
        <v>49</v>
      </c>
      <c r="C33" s="61"/>
    </row>
    <row r="34" spans="1:5" x14ac:dyDescent="0.25">
      <c r="A34" s="61"/>
      <c r="B34" s="180">
        <f>C32/A33</f>
        <v>137.72222222222223</v>
      </c>
      <c r="C34" s="61" t="s">
        <v>50</v>
      </c>
    </row>
    <row r="35" spans="1:5" x14ac:dyDescent="0.25">
      <c r="A35" s="61"/>
      <c r="B35" s="61"/>
      <c r="C35" s="61"/>
      <c r="D35" s="65">
        <v>180</v>
      </c>
      <c r="E35" s="61" t="s">
        <v>51</v>
      </c>
    </row>
    <row r="36" spans="1:5" x14ac:dyDescent="0.25">
      <c r="A36" s="61"/>
      <c r="B36" s="61"/>
      <c r="C36" s="61"/>
      <c r="D36" s="67">
        <f>B34/D35</f>
        <v>0.7651234567901235</v>
      </c>
      <c r="E36" s="61" t="s">
        <v>52</v>
      </c>
    </row>
    <row r="37" spans="1:5" x14ac:dyDescent="0.25">
      <c r="A37" s="61"/>
      <c r="B37" s="61"/>
      <c r="C37" s="61"/>
    </row>
    <row r="38" spans="1:5" ht="15.75" x14ac:dyDescent="0.25">
      <c r="A38" s="96" t="s">
        <v>153</v>
      </c>
    </row>
  </sheetData>
  <pageMargins left="0.7" right="0.7" top="0.75" bottom="0.75" header="0.3" footer="0.3"/>
  <pageSetup scale="82" orientation="portrait" r:id="rId1"/>
  <drawing r:id="rId2"/>
</worksheet>
</file>

<file path=xl/worksheets/sheet1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3"/>
  <dimension ref="A1:J38"/>
  <sheetViews>
    <sheetView topLeftCell="A7" workbookViewId="0">
      <selection activeCell="J15" sqref="J15"/>
    </sheetView>
  </sheetViews>
  <sheetFormatPr defaultColWidth="9.140625" defaultRowHeight="15" x14ac:dyDescent="0.25"/>
  <cols>
    <col min="1" max="16384" width="9.140625" style="59"/>
  </cols>
  <sheetData>
    <row r="1" spans="1:10" ht="21" x14ac:dyDescent="0.35">
      <c r="A1" s="63" t="s">
        <v>23</v>
      </c>
      <c r="B1" s="61"/>
      <c r="C1" s="61"/>
      <c r="I1" s="63" t="s">
        <v>53</v>
      </c>
    </row>
    <row r="2" spans="1:10" x14ac:dyDescent="0.25">
      <c r="A2" s="61"/>
      <c r="B2" s="65">
        <v>13.2</v>
      </c>
      <c r="C2" s="61" t="s">
        <v>24</v>
      </c>
    </row>
    <row r="3" spans="1:10" x14ac:dyDescent="0.25">
      <c r="A3" s="61"/>
      <c r="B3" s="65" t="s">
        <v>65</v>
      </c>
      <c r="C3" s="61" t="s">
        <v>26</v>
      </c>
    </row>
    <row r="4" spans="1:10" x14ac:dyDescent="0.25">
      <c r="A4" s="61"/>
      <c r="B4" s="25" t="s">
        <v>27</v>
      </c>
      <c r="C4" s="61"/>
      <c r="D4" s="26" t="s">
        <v>64</v>
      </c>
      <c r="E4" s="66"/>
      <c r="F4" s="66"/>
      <c r="G4" s="66"/>
      <c r="H4" s="66"/>
      <c r="I4" s="66"/>
      <c r="J4" s="66"/>
    </row>
    <row r="5" spans="1:10" x14ac:dyDescent="0.25">
      <c r="A5" s="61"/>
      <c r="B5" s="28"/>
      <c r="C5" s="61"/>
    </row>
    <row r="6" spans="1:10" x14ac:dyDescent="0.25">
      <c r="A6" s="61"/>
      <c r="B6" s="61"/>
      <c r="C6" s="61"/>
      <c r="F6" s="26" t="s">
        <v>29</v>
      </c>
      <c r="G6" s="26"/>
      <c r="H6" s="26" t="s">
        <v>60</v>
      </c>
      <c r="I6" s="26"/>
      <c r="J6" s="26"/>
    </row>
    <row r="7" spans="1:10" ht="26.25" x14ac:dyDescent="0.25">
      <c r="A7" s="60" t="s">
        <v>31</v>
      </c>
      <c r="B7" s="60" t="s">
        <v>32</v>
      </c>
      <c r="C7" s="60" t="s">
        <v>33</v>
      </c>
    </row>
    <row r="8" spans="1:10" x14ac:dyDescent="0.25">
      <c r="A8" s="61"/>
      <c r="B8" s="62" t="s">
        <v>34</v>
      </c>
      <c r="C8" s="62" t="s">
        <v>3</v>
      </c>
    </row>
    <row r="9" spans="1:10" x14ac:dyDescent="0.25">
      <c r="A9" s="65">
        <v>1</v>
      </c>
      <c r="B9" s="65">
        <v>1</v>
      </c>
      <c r="C9" s="65">
        <v>150</v>
      </c>
      <c r="E9" s="61" t="s">
        <v>35</v>
      </c>
      <c r="F9" s="61"/>
    </row>
    <row r="10" spans="1:10" x14ac:dyDescent="0.25">
      <c r="A10" s="65">
        <v>1</v>
      </c>
      <c r="B10" s="65">
        <v>2</v>
      </c>
      <c r="C10" s="65">
        <v>163</v>
      </c>
      <c r="E10" s="61" t="s">
        <v>36</v>
      </c>
      <c r="F10" s="61"/>
    </row>
    <row r="11" spans="1:10" x14ac:dyDescent="0.25">
      <c r="A11" s="65">
        <v>1</v>
      </c>
      <c r="B11" s="65">
        <v>3</v>
      </c>
      <c r="C11" s="65">
        <v>162</v>
      </c>
      <c r="E11" s="61" t="s">
        <v>37</v>
      </c>
      <c r="F11" s="61"/>
    </row>
    <row r="12" spans="1:10" x14ac:dyDescent="0.25">
      <c r="A12" s="65">
        <v>1</v>
      </c>
      <c r="B12" s="65">
        <v>4</v>
      </c>
      <c r="C12" s="65">
        <v>163</v>
      </c>
      <c r="E12" s="61" t="s">
        <v>38</v>
      </c>
      <c r="F12" s="61"/>
    </row>
    <row r="13" spans="1:10" x14ac:dyDescent="0.25">
      <c r="A13" s="65">
        <v>1</v>
      </c>
      <c r="B13" s="65">
        <v>5</v>
      </c>
      <c r="C13" s="65">
        <v>158</v>
      </c>
      <c r="E13" s="61" t="s">
        <v>39</v>
      </c>
    </row>
    <row r="14" spans="1:10" x14ac:dyDescent="0.25">
      <c r="A14" s="65">
        <v>1</v>
      </c>
      <c r="B14" s="65">
        <v>6</v>
      </c>
      <c r="C14" s="65">
        <v>162</v>
      </c>
      <c r="E14" s="61" t="s">
        <v>40</v>
      </c>
    </row>
    <row r="15" spans="1:10" x14ac:dyDescent="0.25">
      <c r="A15" s="65">
        <v>1</v>
      </c>
      <c r="B15" s="65">
        <v>7</v>
      </c>
      <c r="C15" s="65">
        <v>140</v>
      </c>
      <c r="E15" s="61" t="s">
        <v>41</v>
      </c>
    </row>
    <row r="16" spans="1:10" x14ac:dyDescent="0.25">
      <c r="A16" s="65">
        <v>1</v>
      </c>
      <c r="B16" s="65">
        <v>8</v>
      </c>
      <c r="C16" s="65">
        <v>159</v>
      </c>
      <c r="E16" s="61" t="s">
        <v>42</v>
      </c>
    </row>
    <row r="17" spans="1:6" x14ac:dyDescent="0.25">
      <c r="A17" s="65">
        <v>1</v>
      </c>
      <c r="B17" s="65">
        <v>9</v>
      </c>
      <c r="C17" s="65">
        <v>145</v>
      </c>
      <c r="E17" s="61" t="s">
        <v>43</v>
      </c>
      <c r="F17" s="61"/>
    </row>
    <row r="18" spans="1:6" x14ac:dyDescent="0.25">
      <c r="A18" s="65">
        <v>1</v>
      </c>
      <c r="B18" s="65">
        <v>10</v>
      </c>
      <c r="C18" s="65">
        <v>150</v>
      </c>
      <c r="E18" s="61" t="s">
        <v>44</v>
      </c>
      <c r="F18" s="61"/>
    </row>
    <row r="19" spans="1:6" x14ac:dyDescent="0.25">
      <c r="A19" s="65">
        <v>1</v>
      </c>
      <c r="B19" s="65">
        <v>11</v>
      </c>
      <c r="C19" s="65">
        <v>159</v>
      </c>
      <c r="E19" s="61" t="s">
        <v>45</v>
      </c>
      <c r="F19" s="61"/>
    </row>
    <row r="20" spans="1:6" x14ac:dyDescent="0.25">
      <c r="A20" s="65">
        <v>1</v>
      </c>
      <c r="B20" s="65">
        <v>12</v>
      </c>
      <c r="C20" s="65">
        <v>176</v>
      </c>
      <c r="E20" s="61" t="s">
        <v>46</v>
      </c>
      <c r="F20" s="61"/>
    </row>
    <row r="21" spans="1:6" x14ac:dyDescent="0.25">
      <c r="A21" s="65">
        <v>1</v>
      </c>
      <c r="B21" s="65">
        <v>13</v>
      </c>
      <c r="C21" s="65">
        <v>175</v>
      </c>
      <c r="E21" s="61" t="s">
        <v>47</v>
      </c>
    </row>
    <row r="22" spans="1:6" x14ac:dyDescent="0.25">
      <c r="A22" s="65"/>
      <c r="B22" s="65"/>
      <c r="C22" s="65"/>
      <c r="E22" s="61" t="s">
        <v>162</v>
      </c>
    </row>
    <row r="23" spans="1:6" x14ac:dyDescent="0.25">
      <c r="A23" s="65"/>
      <c r="B23" s="65"/>
      <c r="C23" s="32"/>
    </row>
    <row r="24" spans="1:6" x14ac:dyDescent="0.25">
      <c r="A24" s="65"/>
      <c r="B24" s="65"/>
      <c r="C24" s="32"/>
    </row>
    <row r="25" spans="1:6" ht="15.75" x14ac:dyDescent="0.25">
      <c r="A25" s="33"/>
      <c r="B25" s="33"/>
      <c r="C25" s="34"/>
      <c r="E25" s="35"/>
    </row>
    <row r="26" spans="1:6" ht="15.75" x14ac:dyDescent="0.25">
      <c r="A26" s="33"/>
      <c r="B26" s="33"/>
      <c r="C26" s="34"/>
      <c r="E26" s="35"/>
    </row>
    <row r="27" spans="1:6" ht="15.75" x14ac:dyDescent="0.25">
      <c r="A27" s="33"/>
      <c r="B27" s="33"/>
      <c r="C27" s="34"/>
      <c r="E27" s="35"/>
    </row>
    <row r="28" spans="1:6" ht="15.75" x14ac:dyDescent="0.25">
      <c r="A28" s="33"/>
      <c r="B28" s="33"/>
      <c r="C28" s="34"/>
      <c r="E28" s="35"/>
    </row>
    <row r="29" spans="1:6" ht="15.75" x14ac:dyDescent="0.25">
      <c r="A29" s="33"/>
      <c r="B29" s="33"/>
      <c r="C29" s="34"/>
      <c r="E29" s="35"/>
    </row>
    <row r="30" spans="1:6" x14ac:dyDescent="0.25">
      <c r="A30" s="33"/>
      <c r="B30" s="33"/>
      <c r="C30" s="34"/>
    </row>
    <row r="31" spans="1:6" x14ac:dyDescent="0.25">
      <c r="A31" s="65"/>
      <c r="B31" s="65"/>
      <c r="C31" s="65"/>
    </row>
    <row r="32" spans="1:6" x14ac:dyDescent="0.25">
      <c r="A32" s="61"/>
      <c r="B32" s="61"/>
      <c r="C32" s="64">
        <f>SUM(C9:C31)</f>
        <v>2062</v>
      </c>
      <c r="D32" s="61" t="s">
        <v>48</v>
      </c>
    </row>
    <row r="33" spans="1:5" x14ac:dyDescent="0.25">
      <c r="A33" s="64">
        <f>SUM(A9:A29)</f>
        <v>13</v>
      </c>
      <c r="B33" s="61" t="s">
        <v>49</v>
      </c>
      <c r="C33" s="61"/>
    </row>
    <row r="34" spans="1:5" x14ac:dyDescent="0.25">
      <c r="A34" s="61"/>
      <c r="B34" s="64">
        <f>C32/A33</f>
        <v>158.61538461538461</v>
      </c>
      <c r="C34" s="61" t="s">
        <v>50</v>
      </c>
    </row>
    <row r="35" spans="1:5" x14ac:dyDescent="0.25">
      <c r="A35" s="61"/>
      <c r="B35" s="61"/>
      <c r="C35" s="61"/>
      <c r="D35" s="65">
        <v>188</v>
      </c>
      <c r="E35" s="61" t="s">
        <v>51</v>
      </c>
    </row>
    <row r="36" spans="1:5" x14ac:dyDescent="0.25">
      <c r="A36" s="61"/>
      <c r="B36" s="61"/>
      <c r="C36" s="61"/>
      <c r="D36" s="67">
        <f>B34/D35</f>
        <v>0.84369885433715219</v>
      </c>
      <c r="E36" s="61" t="s">
        <v>52</v>
      </c>
    </row>
    <row r="37" spans="1:5" x14ac:dyDescent="0.25">
      <c r="A37" s="61"/>
      <c r="B37" s="61"/>
      <c r="C37" s="61"/>
    </row>
    <row r="38" spans="1:5" ht="15.75" x14ac:dyDescent="0.25">
      <c r="A38" s="96" t="s">
        <v>153</v>
      </c>
    </row>
  </sheetData>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56322" r:id="rId4">
          <objectPr defaultSize="0" autoPict="0" r:id="rId5">
            <anchor moveWithCells="1">
              <from>
                <xdr:col>1</xdr:col>
                <xdr:colOff>0</xdr:colOff>
                <xdr:row>39</xdr:row>
                <xdr:rowOff>0</xdr:rowOff>
              </from>
              <to>
                <xdr:col>12</xdr:col>
                <xdr:colOff>447675</xdr:colOff>
                <xdr:row>62</xdr:row>
                <xdr:rowOff>28575</xdr:rowOff>
              </to>
            </anchor>
          </objectPr>
        </oleObject>
      </mc:Choice>
      <mc:Fallback>
        <oleObject progId="Word.Document.12" shapeId="56322" r:id="rId4"/>
      </mc:Fallback>
    </mc:AlternateContent>
  </oleObjec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88"/>
  <sheetViews>
    <sheetView topLeftCell="A40" workbookViewId="0">
      <selection activeCell="M58" sqref="M58"/>
    </sheetView>
  </sheetViews>
  <sheetFormatPr defaultColWidth="9.140625" defaultRowHeight="15" x14ac:dyDescent="0.25"/>
  <cols>
    <col min="1" max="1" width="5.28515625" style="61" customWidth="1"/>
    <col min="2" max="2" width="9.140625" style="61"/>
    <col min="3" max="3" width="10.140625" style="61" customWidth="1"/>
    <col min="4" max="16384" width="9.140625" style="59"/>
  </cols>
  <sheetData>
    <row r="1" spans="1:10" ht="21" x14ac:dyDescent="0.35">
      <c r="A1" s="63" t="s">
        <v>206</v>
      </c>
    </row>
    <row r="2" spans="1:10" x14ac:dyDescent="0.25">
      <c r="B2" s="65">
        <v>2.1</v>
      </c>
      <c r="C2" s="61" t="s">
        <v>24</v>
      </c>
      <c r="D2" s="242" t="s">
        <v>286</v>
      </c>
    </row>
    <row r="3" spans="1:10" x14ac:dyDescent="0.25">
      <c r="B3" s="65" t="s">
        <v>82</v>
      </c>
      <c r="C3" s="61" t="s">
        <v>26</v>
      </c>
      <c r="D3" s="242" t="s">
        <v>245</v>
      </c>
    </row>
    <row r="4" spans="1:10" x14ac:dyDescent="0.25">
      <c r="B4" s="25" t="s">
        <v>27</v>
      </c>
      <c r="D4" s="26" t="s">
        <v>83</v>
      </c>
      <c r="E4" s="66"/>
      <c r="F4" s="66"/>
      <c r="G4" s="66"/>
      <c r="H4" s="66"/>
      <c r="I4" s="66"/>
      <c r="J4" s="66"/>
    </row>
    <row r="5" spans="1:10" x14ac:dyDescent="0.25">
      <c r="B5" s="28"/>
    </row>
    <row r="6" spans="1:10" x14ac:dyDescent="0.25">
      <c r="F6" s="26" t="s">
        <v>29</v>
      </c>
      <c r="G6" s="26"/>
      <c r="H6" s="26" t="s">
        <v>218</v>
      </c>
      <c r="I6" s="26"/>
      <c r="J6" s="26"/>
    </row>
    <row r="7" spans="1:10" ht="26.25" x14ac:dyDescent="0.25">
      <c r="A7" s="60" t="s">
        <v>31</v>
      </c>
      <c r="B7" s="165" t="s">
        <v>32</v>
      </c>
      <c r="C7" s="165" t="s">
        <v>33</v>
      </c>
    </row>
    <row r="8" spans="1:10" x14ac:dyDescent="0.25">
      <c r="B8" s="166" t="s">
        <v>34</v>
      </c>
      <c r="C8" s="166" t="s">
        <v>3</v>
      </c>
    </row>
    <row r="9" spans="1:10" x14ac:dyDescent="0.25">
      <c r="A9" s="184">
        <v>1</v>
      </c>
      <c r="B9" s="172"/>
      <c r="C9" s="172">
        <v>50</v>
      </c>
      <c r="E9" s="61" t="s">
        <v>35</v>
      </c>
      <c r="F9" s="61"/>
    </row>
    <row r="10" spans="1:10" x14ac:dyDescent="0.25">
      <c r="A10" s="184">
        <v>1</v>
      </c>
      <c r="B10" s="172"/>
      <c r="C10" s="172">
        <v>10</v>
      </c>
      <c r="E10" s="61" t="s">
        <v>36</v>
      </c>
      <c r="F10" s="61"/>
    </row>
    <row r="11" spans="1:10" x14ac:dyDescent="0.25">
      <c r="A11" s="184">
        <v>1</v>
      </c>
      <c r="B11" s="172"/>
      <c r="C11" s="172">
        <v>90</v>
      </c>
      <c r="E11" s="61" t="s">
        <v>37</v>
      </c>
      <c r="F11" s="61"/>
    </row>
    <row r="12" spans="1:10" x14ac:dyDescent="0.25">
      <c r="A12" s="184">
        <v>1</v>
      </c>
      <c r="B12" s="172"/>
      <c r="C12" s="172">
        <v>10</v>
      </c>
      <c r="E12" s="61"/>
      <c r="F12" s="61"/>
    </row>
    <row r="13" spans="1:10" x14ac:dyDescent="0.25">
      <c r="A13" s="184">
        <v>1</v>
      </c>
      <c r="B13" s="172"/>
      <c r="C13" s="172">
        <v>92</v>
      </c>
      <c r="E13" s="61" t="s">
        <v>38</v>
      </c>
      <c r="F13" s="61"/>
    </row>
    <row r="14" spans="1:10" x14ac:dyDescent="0.25">
      <c r="A14" s="184">
        <v>1</v>
      </c>
      <c r="B14" s="172"/>
      <c r="C14" s="172">
        <v>100</v>
      </c>
      <c r="E14" s="61" t="s">
        <v>39</v>
      </c>
      <c r="F14" s="61"/>
    </row>
    <row r="15" spans="1:10" x14ac:dyDescent="0.25">
      <c r="A15" s="184">
        <v>1</v>
      </c>
      <c r="B15" s="172"/>
      <c r="C15" s="172">
        <v>92</v>
      </c>
      <c r="E15" s="61" t="s">
        <v>40</v>
      </c>
      <c r="F15" s="61"/>
    </row>
    <row r="16" spans="1:10" x14ac:dyDescent="0.25">
      <c r="A16" s="184">
        <v>1</v>
      </c>
      <c r="B16" s="172"/>
      <c r="C16" s="172">
        <v>50</v>
      </c>
      <c r="E16" s="61" t="s">
        <v>41</v>
      </c>
      <c r="F16" s="61"/>
    </row>
    <row r="17" spans="1:6" x14ac:dyDescent="0.25">
      <c r="A17" s="184">
        <v>1</v>
      </c>
      <c r="B17" s="172"/>
      <c r="C17" s="172">
        <v>92</v>
      </c>
      <c r="E17" s="61" t="s">
        <v>42</v>
      </c>
      <c r="F17" s="61"/>
    </row>
    <row r="18" spans="1:6" x14ac:dyDescent="0.25">
      <c r="A18" s="184">
        <v>1</v>
      </c>
      <c r="B18" s="172"/>
      <c r="C18" s="172">
        <v>92</v>
      </c>
      <c r="E18" s="61" t="s">
        <v>43</v>
      </c>
      <c r="F18" s="61"/>
    </row>
    <row r="19" spans="1:6" x14ac:dyDescent="0.25">
      <c r="A19" s="184">
        <v>1</v>
      </c>
      <c r="B19" s="172"/>
      <c r="C19" s="172">
        <v>90</v>
      </c>
      <c r="E19" s="61" t="s">
        <v>44</v>
      </c>
      <c r="F19" s="61"/>
    </row>
    <row r="20" spans="1:6" x14ac:dyDescent="0.25">
      <c r="A20" s="184">
        <v>1</v>
      </c>
      <c r="B20" s="172"/>
      <c r="C20" s="172">
        <v>100</v>
      </c>
      <c r="E20" s="61" t="s">
        <v>45</v>
      </c>
    </row>
    <row r="21" spans="1:6" x14ac:dyDescent="0.25">
      <c r="A21" s="184"/>
      <c r="B21" s="172"/>
      <c r="C21" s="172"/>
      <c r="E21" s="61" t="s">
        <v>46</v>
      </c>
    </row>
    <row r="22" spans="1:6" x14ac:dyDescent="0.25">
      <c r="A22" s="184"/>
      <c r="B22" s="172"/>
      <c r="C22" s="172"/>
    </row>
    <row r="23" spans="1:6" x14ac:dyDescent="0.25">
      <c r="A23" s="184"/>
      <c r="B23" s="172"/>
      <c r="C23" s="172"/>
      <c r="E23" s="61" t="s">
        <v>47</v>
      </c>
    </row>
    <row r="24" spans="1:6" x14ac:dyDescent="0.25">
      <c r="A24" s="184"/>
      <c r="B24" s="172"/>
      <c r="C24" s="172"/>
      <c r="E24" s="61" t="s">
        <v>162</v>
      </c>
    </row>
    <row r="25" spans="1:6" x14ac:dyDescent="0.25">
      <c r="A25" s="184"/>
      <c r="B25" s="172"/>
      <c r="C25" s="172"/>
    </row>
    <row r="26" spans="1:6" x14ac:dyDescent="0.25">
      <c r="A26" s="184"/>
      <c r="B26" s="172"/>
      <c r="C26" s="172"/>
    </row>
    <row r="27" spans="1:6" ht="15.75" x14ac:dyDescent="0.25">
      <c r="A27" s="65"/>
      <c r="B27" s="65"/>
      <c r="C27" s="72"/>
      <c r="E27" s="35"/>
    </row>
    <row r="28" spans="1:6" ht="15.75" x14ac:dyDescent="0.25">
      <c r="A28" s="65"/>
      <c r="B28" s="65"/>
      <c r="C28" s="72"/>
      <c r="E28" s="35"/>
    </row>
    <row r="29" spans="1:6" ht="15.75" x14ac:dyDescent="0.25">
      <c r="A29" s="65"/>
      <c r="B29" s="65"/>
      <c r="C29" s="32"/>
      <c r="E29" s="35"/>
    </row>
    <row r="30" spans="1:6" ht="15.75" x14ac:dyDescent="0.25">
      <c r="A30" s="65"/>
      <c r="B30" s="65"/>
      <c r="C30" s="32"/>
      <c r="E30" s="35"/>
    </row>
    <row r="31" spans="1:6" ht="15.75" x14ac:dyDescent="0.25">
      <c r="A31" s="65"/>
      <c r="B31" s="65"/>
      <c r="C31" s="32"/>
      <c r="E31" s="35"/>
    </row>
    <row r="32" spans="1:6" x14ac:dyDescent="0.25">
      <c r="A32" s="65"/>
      <c r="B32" s="65"/>
      <c r="C32" s="72"/>
    </row>
    <row r="33" spans="1:10" x14ac:dyDescent="0.25">
      <c r="A33" s="65"/>
      <c r="B33" s="65"/>
      <c r="C33" s="72"/>
    </row>
    <row r="34" spans="1:10" x14ac:dyDescent="0.25">
      <c r="A34" s="65"/>
      <c r="B34" s="65"/>
      <c r="C34" s="72"/>
    </row>
    <row r="35" spans="1:10" x14ac:dyDescent="0.25">
      <c r="A35" s="65"/>
      <c r="B35" s="65"/>
      <c r="C35" s="72"/>
    </row>
    <row r="36" spans="1:10" x14ac:dyDescent="0.25">
      <c r="A36" s="65"/>
      <c r="B36" s="65"/>
      <c r="C36" s="72"/>
    </row>
    <row r="37" spans="1:10" x14ac:dyDescent="0.25">
      <c r="A37" s="65"/>
      <c r="B37" s="65"/>
      <c r="C37" s="73"/>
    </row>
    <row r="38" spans="1:10" x14ac:dyDescent="0.25">
      <c r="A38" s="65"/>
      <c r="B38" s="65"/>
      <c r="C38" s="65"/>
    </row>
    <row r="39" spans="1:10" x14ac:dyDescent="0.25">
      <c r="B39" s="64"/>
      <c r="C39" s="64">
        <f>SUM(C9:C38)</f>
        <v>868</v>
      </c>
      <c r="D39" s="61" t="s">
        <v>48</v>
      </c>
    </row>
    <row r="40" spans="1:10" x14ac:dyDescent="0.25">
      <c r="A40" s="64">
        <f>SUM(A9:A38)</f>
        <v>12</v>
      </c>
      <c r="B40" s="61" t="s">
        <v>49</v>
      </c>
    </row>
    <row r="41" spans="1:10" x14ac:dyDescent="0.25">
      <c r="B41" s="180">
        <f>C39/A40</f>
        <v>72.333333333333329</v>
      </c>
      <c r="C41" s="61" t="s">
        <v>50</v>
      </c>
    </row>
    <row r="42" spans="1:10" x14ac:dyDescent="0.25">
      <c r="D42" s="65">
        <v>100</v>
      </c>
      <c r="E42" s="61" t="s">
        <v>51</v>
      </c>
    </row>
    <row r="43" spans="1:10" x14ac:dyDescent="0.25">
      <c r="D43" s="67">
        <f>B41/D42</f>
        <v>0.72333333333333327</v>
      </c>
      <c r="E43" s="61" t="s">
        <v>52</v>
      </c>
    </row>
    <row r="45" spans="1:10" ht="24" customHeight="1" x14ac:dyDescent="0.25">
      <c r="A45" s="152" t="s">
        <v>144</v>
      </c>
    </row>
    <row r="46" spans="1:10" ht="21" x14ac:dyDescent="0.35">
      <c r="A46" s="63"/>
    </row>
    <row r="47" spans="1:10" x14ac:dyDescent="0.25">
      <c r="A47" s="75"/>
      <c r="B47" s="28"/>
      <c r="C47" s="75"/>
      <c r="D47" s="76"/>
      <c r="E47" s="76"/>
      <c r="F47" s="76"/>
      <c r="G47" s="76"/>
      <c r="H47" s="76"/>
      <c r="I47" s="76"/>
      <c r="J47" s="76"/>
    </row>
    <row r="48" spans="1:10" x14ac:dyDescent="0.25">
      <c r="A48" s="75"/>
      <c r="B48" s="28"/>
      <c r="C48" s="75"/>
      <c r="D48" s="76"/>
      <c r="E48" s="76"/>
      <c r="F48" s="76"/>
      <c r="G48" s="76"/>
      <c r="H48" s="76"/>
      <c r="I48" s="76"/>
      <c r="J48" s="76"/>
    </row>
    <row r="49" spans="1:10" x14ac:dyDescent="0.25">
      <c r="A49" s="75"/>
      <c r="B49" s="25"/>
      <c r="C49" s="75"/>
      <c r="D49" s="75"/>
      <c r="E49" s="76"/>
      <c r="F49" s="76"/>
      <c r="G49" s="76"/>
      <c r="H49" s="76"/>
      <c r="I49" s="76"/>
      <c r="J49" s="76"/>
    </row>
    <row r="50" spans="1:10" x14ac:dyDescent="0.25">
      <c r="A50" s="75"/>
      <c r="B50" s="28"/>
      <c r="C50" s="75"/>
      <c r="D50" s="76"/>
      <c r="E50" s="76"/>
      <c r="F50" s="76"/>
      <c r="G50" s="76"/>
      <c r="H50" s="76"/>
      <c r="I50" s="76"/>
      <c r="J50" s="76"/>
    </row>
    <row r="51" spans="1:10" x14ac:dyDescent="0.25">
      <c r="A51" s="75"/>
      <c r="B51" s="75"/>
      <c r="C51" s="75"/>
      <c r="D51" s="76"/>
      <c r="E51" s="76"/>
      <c r="F51" s="75"/>
      <c r="G51" s="75"/>
      <c r="H51" s="75"/>
      <c r="I51" s="75"/>
      <c r="J51" s="75"/>
    </row>
    <row r="52" spans="1:10" ht="26.25" x14ac:dyDescent="0.25">
      <c r="A52" s="112"/>
      <c r="B52" s="112"/>
      <c r="C52" s="112"/>
      <c r="D52" s="76"/>
      <c r="E52" s="76"/>
      <c r="F52" s="76"/>
      <c r="G52" s="76"/>
      <c r="H52" s="76"/>
      <c r="I52" s="76"/>
      <c r="J52" s="76"/>
    </row>
    <row r="53" spans="1:10" x14ac:dyDescent="0.25">
      <c r="A53" s="75"/>
      <c r="B53" s="28"/>
      <c r="C53" s="28"/>
      <c r="D53" s="76"/>
      <c r="E53" s="76"/>
      <c r="F53" s="76"/>
      <c r="G53" s="76"/>
      <c r="H53" s="76"/>
      <c r="I53" s="76"/>
      <c r="J53" s="76"/>
    </row>
    <row r="54" spans="1:10" x14ac:dyDescent="0.25">
      <c r="A54" s="28"/>
      <c r="B54" s="28"/>
      <c r="C54" s="113"/>
      <c r="D54" s="76"/>
      <c r="E54" s="75"/>
      <c r="F54" s="75"/>
      <c r="G54" s="76"/>
      <c r="H54" s="76"/>
      <c r="I54" s="76"/>
      <c r="J54" s="76"/>
    </row>
    <row r="55" spans="1:10" x14ac:dyDescent="0.25">
      <c r="A55" s="28"/>
      <c r="B55" s="28"/>
      <c r="C55" s="113"/>
      <c r="D55" s="76"/>
      <c r="E55" s="75"/>
      <c r="F55" s="75"/>
      <c r="G55" s="76"/>
      <c r="H55" s="76"/>
      <c r="I55" s="76"/>
      <c r="J55" s="76"/>
    </row>
    <row r="56" spans="1:10" x14ac:dyDescent="0.25">
      <c r="A56" s="28"/>
      <c r="B56" s="28"/>
      <c r="C56" s="113"/>
      <c r="D56" s="76"/>
      <c r="E56" s="75"/>
      <c r="F56" s="75"/>
      <c r="G56" s="76"/>
      <c r="H56" s="76"/>
      <c r="I56" s="76"/>
      <c r="J56" s="76"/>
    </row>
    <row r="57" spans="1:10" x14ac:dyDescent="0.25">
      <c r="A57" s="28"/>
      <c r="B57" s="28"/>
      <c r="C57" s="113"/>
      <c r="D57" s="76"/>
      <c r="E57" s="75"/>
      <c r="F57" s="75"/>
      <c r="G57" s="76"/>
      <c r="H57" s="76"/>
      <c r="I57" s="76"/>
      <c r="J57" s="76"/>
    </row>
    <row r="58" spans="1:10" x14ac:dyDescent="0.25">
      <c r="A58" s="28"/>
      <c r="B58" s="28"/>
      <c r="C58" s="114"/>
      <c r="D58" s="76"/>
      <c r="E58" s="75"/>
      <c r="F58" s="75"/>
      <c r="G58" s="76"/>
      <c r="H58" s="76"/>
      <c r="I58" s="76"/>
      <c r="J58" s="76"/>
    </row>
    <row r="59" spans="1:10" x14ac:dyDescent="0.25">
      <c r="A59" s="28"/>
      <c r="B59" s="28"/>
      <c r="C59" s="114"/>
      <c r="D59" s="76"/>
      <c r="E59" s="75"/>
      <c r="F59" s="75"/>
      <c r="G59" s="76"/>
      <c r="H59" s="76"/>
      <c r="I59" s="76"/>
      <c r="J59" s="76"/>
    </row>
    <row r="60" spans="1:10" x14ac:dyDescent="0.25">
      <c r="A60" s="28"/>
      <c r="B60" s="28"/>
      <c r="C60" s="114"/>
      <c r="D60" s="76"/>
      <c r="E60" s="75"/>
      <c r="F60" s="75"/>
      <c r="G60" s="76"/>
      <c r="H60" s="76"/>
      <c r="I60" s="76"/>
      <c r="J60" s="76"/>
    </row>
    <row r="61" spans="1:10" x14ac:dyDescent="0.25">
      <c r="A61" s="28"/>
      <c r="B61" s="28"/>
      <c r="C61" s="114"/>
      <c r="D61" s="76"/>
      <c r="E61" s="75"/>
      <c r="F61" s="75"/>
      <c r="G61" s="76"/>
      <c r="H61" s="76"/>
      <c r="I61" s="76"/>
      <c r="J61" s="76"/>
    </row>
    <row r="62" spans="1:10" x14ac:dyDescent="0.25">
      <c r="A62" s="28"/>
      <c r="B62" s="28"/>
      <c r="C62" s="113"/>
      <c r="D62" s="76"/>
      <c r="E62" s="75"/>
      <c r="F62" s="75"/>
      <c r="G62" s="76"/>
      <c r="H62" s="76"/>
      <c r="I62" s="76"/>
      <c r="J62" s="76"/>
    </row>
    <row r="63" spans="1:10" x14ac:dyDescent="0.25">
      <c r="A63" s="28"/>
      <c r="B63" s="28"/>
      <c r="C63" s="113"/>
      <c r="D63" s="76"/>
      <c r="E63" s="75"/>
      <c r="F63" s="75"/>
      <c r="G63" s="76"/>
      <c r="H63" s="76"/>
      <c r="I63" s="76"/>
      <c r="J63" s="76"/>
    </row>
    <row r="64" spans="1:10" x14ac:dyDescent="0.25">
      <c r="A64" s="28"/>
      <c r="B64" s="28"/>
      <c r="C64" s="113"/>
      <c r="D64" s="76"/>
      <c r="E64" s="75"/>
      <c r="F64" s="75"/>
      <c r="G64" s="76"/>
      <c r="H64" s="76"/>
      <c r="I64" s="76"/>
      <c r="J64" s="76"/>
    </row>
    <row r="65" spans="1:10" x14ac:dyDescent="0.25">
      <c r="A65" s="28"/>
      <c r="B65" s="28"/>
      <c r="C65" s="113"/>
      <c r="D65" s="76"/>
      <c r="E65" s="75"/>
      <c r="F65" s="76"/>
      <c r="G65" s="76"/>
      <c r="H65" s="76"/>
      <c r="I65" s="76"/>
      <c r="J65" s="76"/>
    </row>
    <row r="66" spans="1:10" x14ac:dyDescent="0.25">
      <c r="A66" s="28"/>
      <c r="B66" s="28"/>
      <c r="C66" s="113"/>
      <c r="D66" s="76"/>
      <c r="E66" s="75"/>
      <c r="F66" s="76"/>
      <c r="G66" s="76"/>
      <c r="H66" s="76"/>
      <c r="I66" s="76"/>
      <c r="J66" s="76"/>
    </row>
    <row r="67" spans="1:10" x14ac:dyDescent="0.25">
      <c r="A67" s="28"/>
      <c r="B67" s="28"/>
      <c r="C67" s="113"/>
      <c r="D67" s="76"/>
      <c r="E67" s="76"/>
      <c r="F67" s="76"/>
      <c r="G67" s="76"/>
      <c r="H67" s="76"/>
      <c r="I67" s="76"/>
      <c r="J67" s="76"/>
    </row>
    <row r="68" spans="1:10" x14ac:dyDescent="0.25">
      <c r="A68" s="28"/>
      <c r="B68" s="28"/>
      <c r="C68" s="113"/>
      <c r="D68" s="76"/>
      <c r="E68" s="75"/>
      <c r="F68" s="76"/>
      <c r="G68" s="76"/>
      <c r="H68" s="76"/>
      <c r="I68" s="76"/>
      <c r="J68" s="76"/>
    </row>
    <row r="69" spans="1:10" x14ac:dyDescent="0.25">
      <c r="A69" s="28"/>
      <c r="B69" s="28"/>
      <c r="C69" s="113"/>
      <c r="D69" s="76"/>
      <c r="E69" s="75"/>
      <c r="F69" s="76"/>
      <c r="G69" s="76"/>
      <c r="H69" s="76"/>
      <c r="I69" s="76"/>
      <c r="J69" s="76"/>
    </row>
    <row r="70" spans="1:10" x14ac:dyDescent="0.25">
      <c r="A70" s="28"/>
      <c r="B70" s="28"/>
      <c r="C70" s="113"/>
      <c r="D70" s="76"/>
      <c r="E70" s="76"/>
      <c r="F70" s="76"/>
      <c r="G70" s="76"/>
      <c r="H70" s="76"/>
      <c r="I70" s="76"/>
      <c r="J70" s="76"/>
    </row>
    <row r="71" spans="1:10" x14ac:dyDescent="0.25">
      <c r="A71" s="28"/>
      <c r="B71" s="28"/>
      <c r="C71" s="113"/>
      <c r="D71" s="76"/>
      <c r="E71" s="76"/>
      <c r="F71" s="76"/>
      <c r="G71" s="76"/>
      <c r="H71" s="76"/>
      <c r="I71" s="76"/>
      <c r="J71" s="76"/>
    </row>
    <row r="72" spans="1:10" ht="15.75" x14ac:dyDescent="0.25">
      <c r="A72" s="28"/>
      <c r="B72" s="28"/>
      <c r="C72" s="113"/>
      <c r="D72" s="76"/>
      <c r="E72" s="115"/>
      <c r="F72" s="76"/>
      <c r="G72" s="76"/>
      <c r="H72" s="76"/>
      <c r="I72" s="76"/>
      <c r="J72" s="76"/>
    </row>
    <row r="73" spans="1:10" ht="15.75" x14ac:dyDescent="0.25">
      <c r="A73" s="28"/>
      <c r="B73" s="28"/>
      <c r="C73" s="113"/>
      <c r="D73" s="76"/>
      <c r="E73" s="115"/>
      <c r="F73" s="76"/>
      <c r="G73" s="76"/>
      <c r="H73" s="76"/>
      <c r="I73" s="76"/>
      <c r="J73" s="76"/>
    </row>
    <row r="74" spans="1:10" ht="15.75" x14ac:dyDescent="0.25">
      <c r="A74" s="28"/>
      <c r="B74" s="28"/>
      <c r="C74" s="113"/>
      <c r="D74" s="76"/>
      <c r="E74" s="115"/>
      <c r="F74" s="76"/>
      <c r="G74" s="76"/>
      <c r="H74" s="76"/>
      <c r="I74" s="76"/>
      <c r="J74" s="76"/>
    </row>
    <row r="75" spans="1:10" ht="15.75" x14ac:dyDescent="0.25">
      <c r="A75" s="28"/>
      <c r="B75" s="28"/>
      <c r="C75" s="113"/>
      <c r="D75" s="76"/>
      <c r="E75" s="115"/>
      <c r="F75" s="76"/>
      <c r="G75" s="76"/>
      <c r="H75" s="76"/>
      <c r="I75" s="76"/>
      <c r="J75" s="76"/>
    </row>
    <row r="76" spans="1:10" ht="15.75" x14ac:dyDescent="0.25">
      <c r="A76" s="28"/>
      <c r="B76" s="28"/>
      <c r="C76" s="113"/>
      <c r="D76" s="76"/>
      <c r="E76" s="115"/>
      <c r="F76" s="76"/>
      <c r="G76" s="76"/>
      <c r="H76" s="76"/>
      <c r="I76" s="76"/>
      <c r="J76" s="76"/>
    </row>
    <row r="77" spans="1:10" x14ac:dyDescent="0.25">
      <c r="A77" s="28"/>
      <c r="B77" s="28"/>
      <c r="C77" s="113"/>
      <c r="D77" s="76"/>
      <c r="E77" s="76"/>
      <c r="F77" s="76"/>
      <c r="G77" s="76"/>
      <c r="H77" s="76"/>
      <c r="I77" s="76"/>
      <c r="J77" s="76"/>
    </row>
    <row r="78" spans="1:10" x14ac:dyDescent="0.25">
      <c r="A78" s="28"/>
      <c r="B78" s="28"/>
      <c r="C78" s="113"/>
      <c r="D78" s="76"/>
      <c r="E78" s="76"/>
      <c r="F78" s="76"/>
      <c r="G78" s="76"/>
      <c r="H78" s="76"/>
      <c r="I78" s="76"/>
      <c r="J78" s="76"/>
    </row>
    <row r="79" spans="1:10" x14ac:dyDescent="0.25">
      <c r="A79" s="28"/>
      <c r="B79" s="28"/>
      <c r="C79" s="113"/>
      <c r="D79" s="76"/>
      <c r="E79" s="76"/>
      <c r="F79" s="76"/>
      <c r="G79" s="76"/>
      <c r="H79" s="76"/>
      <c r="I79" s="76"/>
      <c r="J79" s="76"/>
    </row>
    <row r="80" spans="1:10" x14ac:dyDescent="0.25">
      <c r="A80" s="28"/>
      <c r="B80" s="28"/>
      <c r="C80" s="113"/>
      <c r="D80" s="76"/>
      <c r="E80" s="76"/>
      <c r="F80" s="76"/>
      <c r="G80" s="76"/>
      <c r="H80" s="76"/>
      <c r="I80" s="76"/>
      <c r="J80" s="76"/>
    </row>
    <row r="81" spans="1:10" x14ac:dyDescent="0.25">
      <c r="A81" s="28"/>
      <c r="B81" s="28"/>
      <c r="C81" s="113"/>
      <c r="D81" s="76"/>
      <c r="E81" s="76"/>
      <c r="F81" s="76"/>
      <c r="G81" s="76"/>
      <c r="H81" s="76"/>
      <c r="I81" s="76"/>
      <c r="J81" s="76"/>
    </row>
    <row r="82" spans="1:10" x14ac:dyDescent="0.25">
      <c r="A82" s="28"/>
      <c r="B82" s="28"/>
      <c r="C82" s="116"/>
      <c r="D82" s="76"/>
      <c r="E82" s="76"/>
      <c r="F82" s="76"/>
      <c r="G82" s="76"/>
      <c r="H82" s="76"/>
      <c r="I82" s="76"/>
      <c r="J82" s="76"/>
    </row>
    <row r="83" spans="1:10" x14ac:dyDescent="0.25">
      <c r="A83" s="28"/>
      <c r="B83" s="28"/>
      <c r="C83" s="116"/>
      <c r="D83" s="76"/>
      <c r="E83" s="76"/>
      <c r="F83" s="76"/>
      <c r="G83" s="76"/>
      <c r="H83" s="76"/>
      <c r="I83" s="76"/>
      <c r="J83" s="76"/>
    </row>
    <row r="84" spans="1:10" x14ac:dyDescent="0.25">
      <c r="A84" s="75"/>
      <c r="B84" s="75"/>
      <c r="C84" s="117"/>
      <c r="D84" s="75"/>
      <c r="E84" s="76"/>
      <c r="F84" s="76"/>
      <c r="G84" s="76"/>
      <c r="H84" s="76"/>
      <c r="I84" s="76"/>
      <c r="J84" s="76"/>
    </row>
    <row r="85" spans="1:10" x14ac:dyDescent="0.25">
      <c r="A85" s="75"/>
      <c r="B85" s="75"/>
      <c r="C85" s="117"/>
      <c r="D85" s="76"/>
      <c r="E85" s="76"/>
      <c r="F85" s="76"/>
      <c r="G85" s="76"/>
      <c r="H85" s="76"/>
      <c r="I85" s="76"/>
      <c r="J85" s="76"/>
    </row>
    <row r="86" spans="1:10" x14ac:dyDescent="0.25">
      <c r="A86" s="75"/>
      <c r="B86" s="75"/>
      <c r="C86" s="117"/>
      <c r="D86" s="76"/>
      <c r="E86" s="76"/>
      <c r="F86" s="76"/>
      <c r="G86" s="76"/>
      <c r="H86" s="76"/>
      <c r="I86" s="76"/>
      <c r="J86" s="76"/>
    </row>
    <row r="87" spans="1:10" x14ac:dyDescent="0.25">
      <c r="A87" s="75"/>
      <c r="B87" s="75"/>
      <c r="C87" s="117"/>
      <c r="D87" s="28"/>
      <c r="E87" s="75"/>
      <c r="F87" s="76"/>
      <c r="G87" s="76"/>
      <c r="H87" s="76"/>
      <c r="I87" s="76"/>
      <c r="J87" s="76"/>
    </row>
    <row r="88" spans="1:10" x14ac:dyDescent="0.25">
      <c r="A88" s="75"/>
      <c r="B88" s="75"/>
      <c r="C88" s="117"/>
      <c r="D88" s="118"/>
      <c r="E88" s="75"/>
      <c r="F88" s="76"/>
      <c r="G88" s="76"/>
      <c r="H88" s="76"/>
      <c r="I88" s="76"/>
      <c r="J88" s="76"/>
    </row>
  </sheetData>
  <pageMargins left="0.7" right="0.7" top="0.75" bottom="0.75" header="0.3" footer="0.3"/>
  <pageSetup scale="75" orientation="portrait" r:id="rId1"/>
  <drawing r:id="rId2"/>
  <legacyDrawing r:id="rId3"/>
  <oleObjects>
    <mc:AlternateContent xmlns:mc="http://schemas.openxmlformats.org/markup-compatibility/2006">
      <mc:Choice Requires="x14">
        <oleObject progId="Word.Document.12" shapeId="212993" r:id="rId4">
          <objectPr defaultSize="0" r:id="rId5">
            <anchor moveWithCells="1">
              <from>
                <xdr:col>1</xdr:col>
                <xdr:colOff>0</xdr:colOff>
                <xdr:row>46</xdr:row>
                <xdr:rowOff>0</xdr:rowOff>
              </from>
              <to>
                <xdr:col>10</xdr:col>
                <xdr:colOff>390525</xdr:colOff>
                <xdr:row>56</xdr:row>
                <xdr:rowOff>57150</xdr:rowOff>
              </to>
            </anchor>
          </objectPr>
        </oleObject>
      </mc:Choice>
      <mc:Fallback>
        <oleObject progId="Word.Document.12" shapeId="212993" r:id="rId4"/>
      </mc:Fallback>
    </mc:AlternateContent>
  </oleObjec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88"/>
  <sheetViews>
    <sheetView topLeftCell="A43" workbookViewId="0">
      <selection activeCell="L94" sqref="L94"/>
    </sheetView>
  </sheetViews>
  <sheetFormatPr defaultColWidth="9.140625" defaultRowHeight="15" x14ac:dyDescent="0.25"/>
  <cols>
    <col min="1" max="1" width="5.28515625" style="61" customWidth="1"/>
    <col min="2" max="2" width="9.140625" style="61"/>
    <col min="3" max="3" width="10.140625" style="61" customWidth="1"/>
    <col min="4" max="16384" width="9.140625" style="59"/>
  </cols>
  <sheetData>
    <row r="1" spans="1:10" ht="21" x14ac:dyDescent="0.35">
      <c r="A1" s="63" t="s">
        <v>206</v>
      </c>
    </row>
    <row r="2" spans="1:10" x14ac:dyDescent="0.25">
      <c r="B2" s="65">
        <v>2.1</v>
      </c>
      <c r="C2" s="61" t="s">
        <v>24</v>
      </c>
      <c r="D2" s="208" t="s">
        <v>227</v>
      </c>
    </row>
    <row r="3" spans="1:10" x14ac:dyDescent="0.25">
      <c r="B3" s="65" t="s">
        <v>82</v>
      </c>
      <c r="C3" s="61" t="s">
        <v>26</v>
      </c>
      <c r="D3" s="208" t="s">
        <v>219</v>
      </c>
    </row>
    <row r="4" spans="1:10" x14ac:dyDescent="0.25">
      <c r="B4" s="25" t="s">
        <v>27</v>
      </c>
      <c r="D4" s="26" t="s">
        <v>83</v>
      </c>
      <c r="E4" s="66"/>
      <c r="F4" s="66"/>
      <c r="G4" s="66"/>
      <c r="H4" s="66"/>
      <c r="I4" s="66"/>
      <c r="J4" s="66"/>
    </row>
    <row r="5" spans="1:10" x14ac:dyDescent="0.25">
      <c r="B5" s="28"/>
    </row>
    <row r="6" spans="1:10" x14ac:dyDescent="0.25">
      <c r="F6" s="26" t="s">
        <v>29</v>
      </c>
      <c r="G6" s="26"/>
      <c r="H6" s="26" t="s">
        <v>218</v>
      </c>
      <c r="I6" s="26"/>
      <c r="J6" s="26"/>
    </row>
    <row r="7" spans="1:10" ht="26.25" x14ac:dyDescent="0.25">
      <c r="A7" s="60" t="s">
        <v>31</v>
      </c>
      <c r="B7" s="165" t="s">
        <v>32</v>
      </c>
      <c r="C7" s="165" t="s">
        <v>33</v>
      </c>
    </row>
    <row r="8" spans="1:10" x14ac:dyDescent="0.25">
      <c r="B8" s="166" t="s">
        <v>34</v>
      </c>
      <c r="C8" s="166" t="s">
        <v>3</v>
      </c>
    </row>
    <row r="9" spans="1:10" x14ac:dyDescent="0.25">
      <c r="A9" s="184">
        <v>1</v>
      </c>
      <c r="B9" s="172">
        <v>1</v>
      </c>
      <c r="C9" s="172">
        <v>50</v>
      </c>
      <c r="E9" s="61" t="s">
        <v>35</v>
      </c>
      <c r="F9" s="61"/>
    </row>
    <row r="10" spans="1:10" x14ac:dyDescent="0.25">
      <c r="A10" s="184">
        <v>1</v>
      </c>
      <c r="B10" s="172">
        <v>2</v>
      </c>
      <c r="C10" s="172">
        <v>46</v>
      </c>
      <c r="E10" s="61" t="s">
        <v>36</v>
      </c>
      <c r="F10" s="61"/>
    </row>
    <row r="11" spans="1:10" x14ac:dyDescent="0.25">
      <c r="A11" s="184">
        <v>1</v>
      </c>
      <c r="B11" s="172">
        <v>3</v>
      </c>
      <c r="C11" s="172">
        <v>41</v>
      </c>
      <c r="E11" s="61" t="s">
        <v>37</v>
      </c>
      <c r="F11" s="61"/>
    </row>
    <row r="12" spans="1:10" x14ac:dyDescent="0.25">
      <c r="A12" s="184">
        <v>1</v>
      </c>
      <c r="B12" s="172">
        <v>4</v>
      </c>
      <c r="C12" s="172">
        <v>43</v>
      </c>
      <c r="E12" s="61"/>
      <c r="F12" s="61"/>
    </row>
    <row r="13" spans="1:10" x14ac:dyDescent="0.25">
      <c r="A13" s="184">
        <v>1</v>
      </c>
      <c r="B13" s="172">
        <v>5</v>
      </c>
      <c r="C13" s="172">
        <v>43</v>
      </c>
      <c r="E13" s="61" t="s">
        <v>38</v>
      </c>
      <c r="F13" s="61"/>
    </row>
    <row r="14" spans="1:10" x14ac:dyDescent="0.25">
      <c r="A14" s="184">
        <v>1</v>
      </c>
      <c r="B14" s="172">
        <v>6</v>
      </c>
      <c r="C14" s="172">
        <v>45</v>
      </c>
      <c r="E14" s="61" t="s">
        <v>39</v>
      </c>
      <c r="F14" s="61"/>
    </row>
    <row r="15" spans="1:10" x14ac:dyDescent="0.25">
      <c r="A15" s="184">
        <v>1</v>
      </c>
      <c r="B15" s="172">
        <v>7</v>
      </c>
      <c r="C15" s="172">
        <v>55</v>
      </c>
      <c r="E15" s="61" t="s">
        <v>40</v>
      </c>
      <c r="F15" s="61"/>
    </row>
    <row r="16" spans="1:10" x14ac:dyDescent="0.25">
      <c r="A16" s="184">
        <v>1</v>
      </c>
      <c r="B16" s="172">
        <v>8</v>
      </c>
      <c r="C16" s="172">
        <v>44</v>
      </c>
      <c r="E16" s="61" t="s">
        <v>41</v>
      </c>
      <c r="F16" s="61"/>
    </row>
    <row r="17" spans="1:6" x14ac:dyDescent="0.25">
      <c r="A17" s="184">
        <v>1</v>
      </c>
      <c r="B17" s="172">
        <v>9</v>
      </c>
      <c r="C17" s="172">
        <v>47</v>
      </c>
      <c r="E17" s="61" t="s">
        <v>42</v>
      </c>
      <c r="F17" s="61"/>
    </row>
    <row r="18" spans="1:6" x14ac:dyDescent="0.25">
      <c r="A18" s="184">
        <v>1</v>
      </c>
      <c r="B18" s="172">
        <v>10</v>
      </c>
      <c r="C18" s="172">
        <v>40</v>
      </c>
      <c r="E18" s="61" t="s">
        <v>43</v>
      </c>
      <c r="F18" s="61"/>
    </row>
    <row r="19" spans="1:6" x14ac:dyDescent="0.25">
      <c r="A19" s="184">
        <v>1</v>
      </c>
      <c r="B19" s="172">
        <v>11</v>
      </c>
      <c r="C19" s="172">
        <v>25</v>
      </c>
      <c r="E19" s="61" t="s">
        <v>44</v>
      </c>
      <c r="F19" s="61"/>
    </row>
    <row r="20" spans="1:6" x14ac:dyDescent="0.25">
      <c r="A20" s="184">
        <v>1</v>
      </c>
      <c r="B20" s="172">
        <v>12</v>
      </c>
      <c r="C20" s="172">
        <v>38</v>
      </c>
      <c r="E20" s="61" t="s">
        <v>45</v>
      </c>
    </row>
    <row r="21" spans="1:6" x14ac:dyDescent="0.25">
      <c r="A21" s="184">
        <v>1</v>
      </c>
      <c r="B21" s="172">
        <v>13</v>
      </c>
      <c r="C21" s="172">
        <v>42</v>
      </c>
      <c r="E21" s="61" t="s">
        <v>46</v>
      </c>
    </row>
    <row r="22" spans="1:6" x14ac:dyDescent="0.25">
      <c r="A22" s="184">
        <v>1</v>
      </c>
      <c r="B22" s="172">
        <v>14</v>
      </c>
      <c r="C22" s="172">
        <v>49</v>
      </c>
    </row>
    <row r="23" spans="1:6" x14ac:dyDescent="0.25">
      <c r="A23" s="184">
        <v>1</v>
      </c>
      <c r="B23" s="172">
        <v>15</v>
      </c>
      <c r="C23" s="172">
        <v>41</v>
      </c>
      <c r="E23" s="61" t="s">
        <v>47</v>
      </c>
    </row>
    <row r="24" spans="1:6" x14ac:dyDescent="0.25">
      <c r="A24" s="184">
        <v>1</v>
      </c>
      <c r="B24" s="172">
        <v>16</v>
      </c>
      <c r="C24" s="172">
        <v>35</v>
      </c>
      <c r="E24" s="61" t="s">
        <v>162</v>
      </c>
    </row>
    <row r="25" spans="1:6" x14ac:dyDescent="0.25">
      <c r="A25" s="184"/>
      <c r="B25" s="172"/>
      <c r="C25" s="172"/>
    </row>
    <row r="26" spans="1:6" x14ac:dyDescent="0.25">
      <c r="A26" s="184"/>
      <c r="B26" s="172"/>
      <c r="C26" s="172"/>
    </row>
    <row r="27" spans="1:6" ht="15.75" x14ac:dyDescent="0.25">
      <c r="A27" s="65"/>
      <c r="B27" s="65"/>
      <c r="C27" s="72"/>
      <c r="E27" s="35"/>
    </row>
    <row r="28" spans="1:6" ht="15.75" x14ac:dyDescent="0.25">
      <c r="A28" s="65"/>
      <c r="B28" s="65"/>
      <c r="C28" s="72"/>
      <c r="E28" s="35"/>
    </row>
    <row r="29" spans="1:6" ht="15.75" x14ac:dyDescent="0.25">
      <c r="A29" s="65"/>
      <c r="B29" s="65"/>
      <c r="C29" s="32"/>
      <c r="E29" s="35"/>
    </row>
    <row r="30" spans="1:6" ht="15.75" x14ac:dyDescent="0.25">
      <c r="A30" s="65"/>
      <c r="B30" s="65"/>
      <c r="C30" s="32"/>
      <c r="E30" s="35"/>
    </row>
    <row r="31" spans="1:6" ht="15.75" x14ac:dyDescent="0.25">
      <c r="A31" s="65"/>
      <c r="B31" s="65"/>
      <c r="C31" s="32"/>
      <c r="E31" s="35"/>
    </row>
    <row r="32" spans="1:6" x14ac:dyDescent="0.25">
      <c r="A32" s="65"/>
      <c r="B32" s="65"/>
      <c r="C32" s="72"/>
    </row>
    <row r="33" spans="1:10" x14ac:dyDescent="0.25">
      <c r="A33" s="65"/>
      <c r="B33" s="65"/>
      <c r="C33" s="72"/>
    </row>
    <row r="34" spans="1:10" x14ac:dyDescent="0.25">
      <c r="A34" s="65"/>
      <c r="B34" s="65"/>
      <c r="C34" s="72"/>
    </row>
    <row r="35" spans="1:10" x14ac:dyDescent="0.25">
      <c r="A35" s="65"/>
      <c r="B35" s="65"/>
      <c r="C35" s="72"/>
    </row>
    <row r="36" spans="1:10" x14ac:dyDescent="0.25">
      <c r="A36" s="65"/>
      <c r="B36" s="65"/>
      <c r="C36" s="72"/>
    </row>
    <row r="37" spans="1:10" x14ac:dyDescent="0.25">
      <c r="A37" s="65"/>
      <c r="B37" s="65"/>
      <c r="C37" s="73"/>
    </row>
    <row r="38" spans="1:10" x14ac:dyDescent="0.25">
      <c r="A38" s="65"/>
      <c r="B38" s="65"/>
      <c r="C38" s="65"/>
    </row>
    <row r="39" spans="1:10" x14ac:dyDescent="0.25">
      <c r="B39" s="64"/>
      <c r="C39" s="64">
        <f>SUM(C9:C38)</f>
        <v>684</v>
      </c>
      <c r="D39" s="61" t="s">
        <v>48</v>
      </c>
    </row>
    <row r="40" spans="1:10" x14ac:dyDescent="0.25">
      <c r="A40" s="64">
        <f>SUM(A9:A38)</f>
        <v>16</v>
      </c>
      <c r="B40" s="61" t="s">
        <v>49</v>
      </c>
    </row>
    <row r="41" spans="1:10" x14ac:dyDescent="0.25">
      <c r="B41" s="180">
        <f>C39/A40</f>
        <v>42.75</v>
      </c>
      <c r="C41" s="61" t="s">
        <v>50</v>
      </c>
    </row>
    <row r="42" spans="1:10" x14ac:dyDescent="0.25">
      <c r="D42" s="65">
        <v>50</v>
      </c>
      <c r="E42" s="61" t="s">
        <v>51</v>
      </c>
    </row>
    <row r="43" spans="1:10" x14ac:dyDescent="0.25">
      <c r="D43" s="67">
        <f>B41/D42</f>
        <v>0.85499999999999998</v>
      </c>
      <c r="E43" s="61" t="s">
        <v>52</v>
      </c>
    </row>
    <row r="45" spans="1:10" ht="24" customHeight="1" x14ac:dyDescent="0.25">
      <c r="A45" s="152" t="s">
        <v>144</v>
      </c>
    </row>
    <row r="46" spans="1:10" ht="21" x14ac:dyDescent="0.35">
      <c r="A46" s="63"/>
    </row>
    <row r="47" spans="1:10" x14ac:dyDescent="0.25">
      <c r="A47" s="75"/>
      <c r="B47" s="28"/>
      <c r="C47" s="75"/>
      <c r="D47" s="76"/>
      <c r="E47" s="76"/>
      <c r="F47" s="76"/>
      <c r="G47" s="76"/>
      <c r="H47" s="76"/>
      <c r="I47" s="76"/>
      <c r="J47" s="76"/>
    </row>
    <row r="48" spans="1:10" x14ac:dyDescent="0.25">
      <c r="A48" s="75"/>
      <c r="B48" s="28"/>
      <c r="C48" s="75"/>
      <c r="D48" s="76"/>
      <c r="E48" s="76"/>
      <c r="F48" s="76"/>
      <c r="G48" s="76"/>
      <c r="H48" s="76"/>
      <c r="I48" s="76"/>
      <c r="J48" s="76"/>
    </row>
    <row r="49" spans="1:10" x14ac:dyDescent="0.25">
      <c r="A49" s="75"/>
      <c r="B49" s="25"/>
      <c r="C49" s="75"/>
      <c r="D49" s="75"/>
      <c r="E49" s="76"/>
      <c r="F49" s="76"/>
      <c r="G49" s="76"/>
      <c r="H49" s="76"/>
      <c r="I49" s="76"/>
      <c r="J49" s="76"/>
    </row>
    <row r="50" spans="1:10" x14ac:dyDescent="0.25">
      <c r="A50" s="75"/>
      <c r="B50" s="28"/>
      <c r="C50" s="75"/>
      <c r="D50" s="76"/>
      <c r="E50" s="76"/>
      <c r="F50" s="76"/>
      <c r="G50" s="76"/>
      <c r="H50" s="76"/>
      <c r="I50" s="76"/>
      <c r="J50" s="76"/>
    </row>
    <row r="51" spans="1:10" x14ac:dyDescent="0.25">
      <c r="A51" s="75"/>
      <c r="B51" s="75"/>
      <c r="C51" s="75"/>
      <c r="D51" s="76"/>
      <c r="E51" s="76"/>
      <c r="F51" s="75"/>
      <c r="G51" s="75"/>
      <c r="H51" s="75"/>
      <c r="I51" s="75"/>
      <c r="J51" s="75"/>
    </row>
    <row r="52" spans="1:10" ht="26.25" x14ac:dyDescent="0.25">
      <c r="A52" s="112"/>
      <c r="B52" s="112"/>
      <c r="C52" s="112"/>
      <c r="D52" s="76"/>
      <c r="E52" s="76"/>
      <c r="F52" s="76"/>
      <c r="G52" s="76"/>
      <c r="H52" s="76"/>
      <c r="I52" s="76"/>
      <c r="J52" s="76"/>
    </row>
    <row r="53" spans="1:10" x14ac:dyDescent="0.25">
      <c r="A53" s="75"/>
      <c r="B53" s="28"/>
      <c r="C53" s="28"/>
      <c r="D53" s="76"/>
      <c r="E53" s="76"/>
      <c r="F53" s="76"/>
      <c r="G53" s="76"/>
      <c r="H53" s="76"/>
      <c r="I53" s="76"/>
      <c r="J53" s="76"/>
    </row>
    <row r="54" spans="1:10" x14ac:dyDescent="0.25">
      <c r="A54" s="28"/>
      <c r="B54" s="28"/>
      <c r="C54" s="113"/>
      <c r="D54" s="76"/>
      <c r="E54" s="75"/>
      <c r="F54" s="75"/>
      <c r="G54" s="76"/>
      <c r="H54" s="76"/>
      <c r="I54" s="76"/>
      <c r="J54" s="76"/>
    </row>
    <row r="55" spans="1:10" x14ac:dyDescent="0.25">
      <c r="A55" s="28"/>
      <c r="B55" s="28"/>
      <c r="C55" s="113"/>
      <c r="D55" s="76"/>
      <c r="E55" s="75"/>
      <c r="F55" s="75"/>
      <c r="G55" s="76"/>
      <c r="H55" s="76"/>
      <c r="I55" s="76"/>
      <c r="J55" s="76"/>
    </row>
    <row r="56" spans="1:10" x14ac:dyDescent="0.25">
      <c r="A56" s="28"/>
      <c r="B56" s="28"/>
      <c r="C56" s="113"/>
      <c r="D56" s="76"/>
      <c r="E56" s="75"/>
      <c r="F56" s="75"/>
      <c r="G56" s="76"/>
      <c r="H56" s="76"/>
      <c r="I56" s="76"/>
      <c r="J56" s="76"/>
    </row>
    <row r="57" spans="1:10" x14ac:dyDescent="0.25">
      <c r="A57" s="28"/>
      <c r="B57" s="28"/>
      <c r="C57" s="113"/>
      <c r="D57" s="76"/>
      <c r="E57" s="75"/>
      <c r="F57" s="75"/>
      <c r="G57" s="76"/>
      <c r="H57" s="76"/>
      <c r="I57" s="76"/>
      <c r="J57" s="76"/>
    </row>
    <row r="58" spans="1:10" x14ac:dyDescent="0.25">
      <c r="A58" s="28"/>
      <c r="B58" s="28"/>
      <c r="C58" s="114"/>
      <c r="D58" s="76"/>
      <c r="E58" s="75"/>
      <c r="F58" s="75"/>
      <c r="G58" s="76"/>
      <c r="H58" s="76"/>
      <c r="I58" s="76"/>
      <c r="J58" s="76"/>
    </row>
    <row r="59" spans="1:10" x14ac:dyDescent="0.25">
      <c r="A59" s="28"/>
      <c r="B59" s="28"/>
      <c r="C59" s="114"/>
      <c r="D59" s="76"/>
      <c r="E59" s="75"/>
      <c r="F59" s="75"/>
      <c r="G59" s="76"/>
      <c r="H59" s="76"/>
      <c r="I59" s="76"/>
      <c r="J59" s="76"/>
    </row>
    <row r="60" spans="1:10" x14ac:dyDescent="0.25">
      <c r="A60" s="28"/>
      <c r="B60" s="28"/>
      <c r="C60" s="114"/>
      <c r="D60" s="76"/>
      <c r="E60" s="75"/>
      <c r="F60" s="75"/>
      <c r="G60" s="76"/>
      <c r="H60" s="76"/>
      <c r="I60" s="76"/>
      <c r="J60" s="76"/>
    </row>
    <row r="61" spans="1:10" x14ac:dyDescent="0.25">
      <c r="A61" s="28"/>
      <c r="B61" s="28"/>
      <c r="C61" s="114"/>
      <c r="D61" s="76"/>
      <c r="E61" s="75"/>
      <c r="F61" s="75"/>
      <c r="G61" s="76"/>
      <c r="H61" s="76"/>
      <c r="I61" s="76"/>
      <c r="J61" s="76"/>
    </row>
    <row r="62" spans="1:10" x14ac:dyDescent="0.25">
      <c r="A62" s="28"/>
      <c r="B62" s="28"/>
      <c r="C62" s="113"/>
      <c r="D62" s="76"/>
      <c r="E62" s="75"/>
      <c r="F62" s="75"/>
      <c r="G62" s="76"/>
      <c r="H62" s="76"/>
      <c r="I62" s="76"/>
      <c r="J62" s="76"/>
    </row>
    <row r="63" spans="1:10" x14ac:dyDescent="0.25">
      <c r="A63" s="28"/>
      <c r="B63" s="28"/>
      <c r="C63" s="113"/>
      <c r="D63" s="76"/>
      <c r="E63" s="75"/>
      <c r="F63" s="75"/>
      <c r="G63" s="76"/>
      <c r="H63" s="76"/>
      <c r="I63" s="76"/>
      <c r="J63" s="76"/>
    </row>
    <row r="64" spans="1:10" x14ac:dyDescent="0.25">
      <c r="A64" s="28"/>
      <c r="B64" s="28"/>
      <c r="C64" s="113"/>
      <c r="D64" s="76"/>
      <c r="E64" s="75"/>
      <c r="F64" s="75"/>
      <c r="G64" s="76"/>
      <c r="H64" s="76"/>
      <c r="I64" s="76"/>
      <c r="J64" s="76"/>
    </row>
    <row r="65" spans="1:10" x14ac:dyDescent="0.25">
      <c r="A65" s="28"/>
      <c r="B65" s="28"/>
      <c r="C65" s="113"/>
      <c r="D65" s="76"/>
      <c r="E65" s="75"/>
      <c r="F65" s="76"/>
      <c r="G65" s="76"/>
      <c r="H65" s="76"/>
      <c r="I65" s="76"/>
      <c r="J65" s="76"/>
    </row>
    <row r="66" spans="1:10" x14ac:dyDescent="0.25">
      <c r="A66" s="28"/>
      <c r="B66" s="28"/>
      <c r="C66" s="113"/>
      <c r="D66" s="76"/>
      <c r="E66" s="75"/>
      <c r="F66" s="76"/>
      <c r="G66" s="76"/>
      <c r="H66" s="76"/>
      <c r="I66" s="76"/>
      <c r="J66" s="76"/>
    </row>
    <row r="67" spans="1:10" x14ac:dyDescent="0.25">
      <c r="A67" s="28"/>
      <c r="B67" s="28"/>
      <c r="C67" s="113"/>
      <c r="D67" s="76"/>
      <c r="E67" s="76"/>
      <c r="F67" s="76"/>
      <c r="G67" s="76"/>
      <c r="H67" s="76"/>
      <c r="I67" s="76"/>
      <c r="J67" s="76"/>
    </row>
    <row r="68" spans="1:10" x14ac:dyDescent="0.25">
      <c r="A68" s="28"/>
      <c r="B68" s="28"/>
      <c r="C68" s="113"/>
      <c r="D68" s="76"/>
      <c r="E68" s="75"/>
      <c r="F68" s="76"/>
      <c r="G68" s="76"/>
      <c r="H68" s="76"/>
      <c r="I68" s="76"/>
      <c r="J68" s="76"/>
    </row>
    <row r="69" spans="1:10" x14ac:dyDescent="0.25">
      <c r="A69" s="28"/>
      <c r="B69" s="28"/>
      <c r="C69" s="113"/>
      <c r="D69" s="76"/>
      <c r="E69" s="75"/>
      <c r="F69" s="76"/>
      <c r="G69" s="76"/>
      <c r="H69" s="76"/>
      <c r="I69" s="76"/>
      <c r="J69" s="76"/>
    </row>
    <row r="70" spans="1:10" x14ac:dyDescent="0.25">
      <c r="A70" s="28"/>
      <c r="B70" s="28"/>
      <c r="C70" s="113"/>
      <c r="D70" s="76"/>
      <c r="E70" s="76"/>
      <c r="F70" s="76"/>
      <c r="G70" s="76"/>
      <c r="H70" s="76"/>
      <c r="I70" s="76"/>
      <c r="J70" s="76"/>
    </row>
    <row r="71" spans="1:10" x14ac:dyDescent="0.25">
      <c r="A71" s="28"/>
      <c r="B71" s="28"/>
      <c r="C71" s="113"/>
      <c r="D71" s="76"/>
      <c r="E71" s="76"/>
      <c r="F71" s="76"/>
      <c r="G71" s="76"/>
      <c r="H71" s="76"/>
      <c r="I71" s="76"/>
      <c r="J71" s="76"/>
    </row>
    <row r="72" spans="1:10" ht="15.75" x14ac:dyDescent="0.25">
      <c r="A72" s="28"/>
      <c r="B72" s="28"/>
      <c r="C72" s="113"/>
      <c r="D72" s="76"/>
      <c r="E72" s="115"/>
      <c r="F72" s="76"/>
      <c r="G72" s="76"/>
      <c r="H72" s="76"/>
      <c r="I72" s="76"/>
      <c r="J72" s="76"/>
    </row>
    <row r="73" spans="1:10" ht="15.75" x14ac:dyDescent="0.25">
      <c r="A73" s="28"/>
      <c r="B73" s="28"/>
      <c r="C73" s="113"/>
      <c r="D73" s="76"/>
      <c r="E73" s="115"/>
      <c r="F73" s="76"/>
      <c r="G73" s="76"/>
      <c r="H73" s="76"/>
      <c r="I73" s="76"/>
      <c r="J73" s="76"/>
    </row>
    <row r="74" spans="1:10" ht="15.75" x14ac:dyDescent="0.25">
      <c r="A74" s="28"/>
      <c r="B74" s="28"/>
      <c r="C74" s="113"/>
      <c r="D74" s="76"/>
      <c r="E74" s="115"/>
      <c r="F74" s="76"/>
      <c r="G74" s="76"/>
      <c r="H74" s="76"/>
      <c r="I74" s="76"/>
      <c r="J74" s="76"/>
    </row>
    <row r="75" spans="1:10" ht="15.75" x14ac:dyDescent="0.25">
      <c r="A75" s="28"/>
      <c r="B75" s="28"/>
      <c r="C75" s="113"/>
      <c r="D75" s="76"/>
      <c r="E75" s="115"/>
      <c r="F75" s="76"/>
      <c r="G75" s="76"/>
      <c r="H75" s="76"/>
      <c r="I75" s="76"/>
      <c r="J75" s="76"/>
    </row>
    <row r="76" spans="1:10" ht="15.75" x14ac:dyDescent="0.25">
      <c r="A76" s="28"/>
      <c r="B76" s="28"/>
      <c r="C76" s="113"/>
      <c r="D76" s="76"/>
      <c r="E76" s="115"/>
      <c r="F76" s="76"/>
      <c r="G76" s="76"/>
      <c r="H76" s="76"/>
      <c r="I76" s="76"/>
      <c r="J76" s="76"/>
    </row>
    <row r="77" spans="1:10" x14ac:dyDescent="0.25">
      <c r="A77" s="28"/>
      <c r="B77" s="28"/>
      <c r="C77" s="113"/>
      <c r="D77" s="76"/>
      <c r="E77" s="76"/>
      <c r="F77" s="76"/>
      <c r="G77" s="76"/>
      <c r="H77" s="76"/>
      <c r="I77" s="76"/>
      <c r="J77" s="76"/>
    </row>
    <row r="78" spans="1:10" x14ac:dyDescent="0.25">
      <c r="A78" s="28"/>
      <c r="B78" s="28"/>
      <c r="C78" s="113"/>
      <c r="D78" s="76"/>
      <c r="E78" s="76"/>
      <c r="F78" s="76"/>
      <c r="G78" s="76"/>
      <c r="H78" s="76"/>
      <c r="I78" s="76"/>
      <c r="J78" s="76"/>
    </row>
    <row r="79" spans="1:10" x14ac:dyDescent="0.25">
      <c r="A79" s="28"/>
      <c r="B79" s="28"/>
      <c r="C79" s="113"/>
      <c r="D79" s="76"/>
      <c r="E79" s="76"/>
      <c r="F79" s="76"/>
      <c r="G79" s="76"/>
      <c r="H79" s="76"/>
      <c r="I79" s="76"/>
      <c r="J79" s="76"/>
    </row>
    <row r="80" spans="1:10" x14ac:dyDescent="0.25">
      <c r="A80" s="28"/>
      <c r="B80" s="28"/>
      <c r="C80" s="113"/>
      <c r="D80" s="76"/>
      <c r="E80" s="76"/>
      <c r="F80" s="76"/>
      <c r="G80" s="76"/>
      <c r="H80" s="76"/>
      <c r="I80" s="76"/>
      <c r="J80" s="76"/>
    </row>
    <row r="81" spans="1:10" x14ac:dyDescent="0.25">
      <c r="A81" s="28"/>
      <c r="B81" s="28"/>
      <c r="C81" s="113"/>
      <c r="D81" s="76"/>
      <c r="E81" s="76"/>
      <c r="F81" s="76"/>
      <c r="G81" s="76"/>
      <c r="H81" s="76"/>
      <c r="I81" s="76"/>
      <c r="J81" s="76"/>
    </row>
    <row r="82" spans="1:10" x14ac:dyDescent="0.25">
      <c r="A82" s="28"/>
      <c r="B82" s="28"/>
      <c r="C82" s="116"/>
      <c r="D82" s="76"/>
      <c r="E82" s="76"/>
      <c r="F82" s="76"/>
      <c r="G82" s="76"/>
      <c r="H82" s="76"/>
      <c r="I82" s="76"/>
      <c r="J82" s="76"/>
    </row>
    <row r="83" spans="1:10" x14ac:dyDescent="0.25">
      <c r="A83" s="28"/>
      <c r="B83" s="28"/>
      <c r="C83" s="116"/>
      <c r="D83" s="76"/>
      <c r="E83" s="76"/>
      <c r="F83" s="76"/>
      <c r="G83" s="76"/>
      <c r="H83" s="76"/>
      <c r="I83" s="76"/>
      <c r="J83" s="76"/>
    </row>
    <row r="84" spans="1:10" x14ac:dyDescent="0.25">
      <c r="A84" s="75"/>
      <c r="B84" s="75"/>
      <c r="C84" s="117"/>
      <c r="D84" s="75"/>
      <c r="E84" s="76"/>
      <c r="F84" s="76"/>
      <c r="G84" s="76"/>
      <c r="H84" s="76"/>
      <c r="I84" s="76"/>
      <c r="J84" s="76"/>
    </row>
    <row r="85" spans="1:10" x14ac:dyDescent="0.25">
      <c r="A85" s="75"/>
      <c r="B85" s="75"/>
      <c r="C85" s="117"/>
      <c r="D85" s="76"/>
      <c r="E85" s="76"/>
      <c r="F85" s="76"/>
      <c r="G85" s="76"/>
      <c r="H85" s="76"/>
      <c r="I85" s="76"/>
      <c r="J85" s="76"/>
    </row>
    <row r="86" spans="1:10" x14ac:dyDescent="0.25">
      <c r="A86" s="75"/>
      <c r="B86" s="75"/>
      <c r="C86" s="117"/>
      <c r="D86" s="76"/>
      <c r="E86" s="76"/>
      <c r="F86" s="76"/>
      <c r="G86" s="76"/>
      <c r="H86" s="76"/>
      <c r="I86" s="76"/>
      <c r="J86" s="76"/>
    </row>
    <row r="87" spans="1:10" x14ac:dyDescent="0.25">
      <c r="A87" s="75"/>
      <c r="B87" s="75"/>
      <c r="C87" s="117"/>
      <c r="D87" s="28"/>
      <c r="E87" s="75"/>
      <c r="F87" s="76"/>
      <c r="G87" s="76"/>
      <c r="H87" s="76"/>
      <c r="I87" s="76"/>
      <c r="J87" s="76"/>
    </row>
    <row r="88" spans="1:10" x14ac:dyDescent="0.25">
      <c r="A88" s="75"/>
      <c r="B88" s="75"/>
      <c r="C88" s="117"/>
      <c r="D88" s="118"/>
      <c r="E88" s="75"/>
      <c r="F88" s="76"/>
      <c r="G88" s="76"/>
      <c r="H88" s="76"/>
      <c r="I88" s="76"/>
      <c r="J88" s="76"/>
    </row>
  </sheetData>
  <pageMargins left="0.7" right="0.7" top="0.75" bottom="0.75" header="0.3" footer="0.3"/>
  <pageSetup scale="75" orientation="portrait" r:id="rId1"/>
  <drawing r:id="rId2"/>
  <legacyDrawing r:id="rId3"/>
  <oleObjects>
    <mc:AlternateContent xmlns:mc="http://schemas.openxmlformats.org/markup-compatibility/2006">
      <mc:Choice Requires="x14">
        <oleObject progId="Word.Document.12" shapeId="457729" r:id="rId4">
          <objectPr defaultSize="0" r:id="rId5">
            <anchor moveWithCells="1">
              <from>
                <xdr:col>0</xdr:col>
                <xdr:colOff>333375</xdr:colOff>
                <xdr:row>46</xdr:row>
                <xdr:rowOff>28575</xdr:rowOff>
              </from>
              <to>
                <xdr:col>12</xdr:col>
                <xdr:colOff>371475</xdr:colOff>
                <xdr:row>89</xdr:row>
                <xdr:rowOff>28575</xdr:rowOff>
              </to>
            </anchor>
          </objectPr>
        </oleObject>
      </mc:Choice>
      <mc:Fallback>
        <oleObject progId="Word.Document.12" shapeId="457729" r:id="rId4"/>
      </mc:Fallback>
    </mc:AlternateContent>
  </oleObjec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88"/>
  <sheetViews>
    <sheetView topLeftCell="A23" workbookViewId="0">
      <selection activeCell="N47" sqref="N47"/>
    </sheetView>
  </sheetViews>
  <sheetFormatPr defaultColWidth="9.140625" defaultRowHeight="15" x14ac:dyDescent="0.25"/>
  <cols>
    <col min="1" max="1" width="5.28515625" style="61" customWidth="1"/>
    <col min="2" max="2" width="9.140625" style="61"/>
    <col min="3" max="3" width="10.140625" style="61" customWidth="1"/>
    <col min="4" max="16384" width="9.140625" style="59"/>
  </cols>
  <sheetData>
    <row r="1" spans="1:10" ht="21" x14ac:dyDescent="0.35">
      <c r="A1" s="63" t="s">
        <v>206</v>
      </c>
    </row>
    <row r="2" spans="1:10" x14ac:dyDescent="0.25">
      <c r="B2" s="65">
        <v>2.1</v>
      </c>
      <c r="C2" s="61" t="s">
        <v>24</v>
      </c>
      <c r="D2" s="144" t="s">
        <v>201</v>
      </c>
    </row>
    <row r="3" spans="1:10" x14ac:dyDescent="0.25">
      <c r="B3" s="65" t="s">
        <v>82</v>
      </c>
      <c r="C3" s="61" t="s">
        <v>26</v>
      </c>
      <c r="D3" s="144" t="s">
        <v>181</v>
      </c>
    </row>
    <row r="4" spans="1:10" x14ac:dyDescent="0.25">
      <c r="B4" s="25" t="s">
        <v>27</v>
      </c>
      <c r="D4" s="26" t="s">
        <v>83</v>
      </c>
      <c r="E4" s="66"/>
      <c r="F4" s="66"/>
      <c r="G4" s="66"/>
      <c r="H4" s="66"/>
      <c r="I4" s="66"/>
      <c r="J4" s="66"/>
    </row>
    <row r="5" spans="1:10" x14ac:dyDescent="0.25">
      <c r="B5" s="28"/>
    </row>
    <row r="6" spans="1:10" x14ac:dyDescent="0.25">
      <c r="F6" s="26" t="s">
        <v>29</v>
      </c>
      <c r="G6" s="26"/>
      <c r="H6" s="26" t="s">
        <v>174</v>
      </c>
      <c r="I6" s="26"/>
      <c r="J6" s="26"/>
    </row>
    <row r="7" spans="1:10" ht="26.25" x14ac:dyDescent="0.25">
      <c r="A7" s="60" t="s">
        <v>31</v>
      </c>
      <c r="B7" s="165" t="s">
        <v>32</v>
      </c>
      <c r="C7" s="165" t="s">
        <v>33</v>
      </c>
    </row>
    <row r="8" spans="1:10" x14ac:dyDescent="0.25">
      <c r="B8" s="166" t="s">
        <v>34</v>
      </c>
      <c r="C8" s="166" t="s">
        <v>3</v>
      </c>
    </row>
    <row r="9" spans="1:10" x14ac:dyDescent="0.25">
      <c r="A9" s="183">
        <v>1</v>
      </c>
      <c r="B9" s="155">
        <v>1</v>
      </c>
      <c r="C9" s="182">
        <v>100</v>
      </c>
      <c r="E9" s="61" t="s">
        <v>35</v>
      </c>
      <c r="F9" s="61"/>
    </row>
    <row r="10" spans="1:10" x14ac:dyDescent="0.25">
      <c r="A10" s="183">
        <v>1</v>
      </c>
      <c r="B10" s="155">
        <v>2</v>
      </c>
      <c r="C10" s="182">
        <v>100</v>
      </c>
      <c r="E10" s="61" t="s">
        <v>36</v>
      </c>
      <c r="F10" s="61"/>
    </row>
    <row r="11" spans="1:10" x14ac:dyDescent="0.25">
      <c r="A11" s="183">
        <v>1</v>
      </c>
      <c r="B11" s="155">
        <v>3</v>
      </c>
      <c r="C11" s="182">
        <v>100</v>
      </c>
      <c r="E11" s="61" t="s">
        <v>37</v>
      </c>
      <c r="F11" s="61"/>
    </row>
    <row r="12" spans="1:10" x14ac:dyDescent="0.25">
      <c r="A12" s="183">
        <v>1</v>
      </c>
      <c r="B12" s="155">
        <v>4</v>
      </c>
      <c r="C12" s="182">
        <v>100</v>
      </c>
      <c r="E12" s="61"/>
      <c r="F12" s="61"/>
    </row>
    <row r="13" spans="1:10" x14ac:dyDescent="0.25">
      <c r="A13" s="183">
        <v>1</v>
      </c>
      <c r="B13" s="155">
        <v>5</v>
      </c>
      <c r="C13" s="182">
        <v>100</v>
      </c>
      <c r="E13" s="61" t="s">
        <v>38</v>
      </c>
      <c r="F13" s="61"/>
    </row>
    <row r="14" spans="1:10" x14ac:dyDescent="0.25">
      <c r="A14" s="183">
        <v>1</v>
      </c>
      <c r="B14" s="155">
        <v>6</v>
      </c>
      <c r="C14" s="182">
        <v>0</v>
      </c>
      <c r="E14" s="61" t="s">
        <v>39</v>
      </c>
      <c r="F14" s="61"/>
    </row>
    <row r="15" spans="1:10" x14ac:dyDescent="0.25">
      <c r="A15" s="183">
        <v>1</v>
      </c>
      <c r="B15" s="155">
        <v>7</v>
      </c>
      <c r="C15" s="182">
        <v>100</v>
      </c>
      <c r="E15" s="61" t="s">
        <v>40</v>
      </c>
      <c r="F15" s="61"/>
    </row>
    <row r="16" spans="1:10" x14ac:dyDescent="0.25">
      <c r="A16" s="183">
        <v>1</v>
      </c>
      <c r="B16" s="155">
        <v>8</v>
      </c>
      <c r="C16" s="182">
        <v>100</v>
      </c>
      <c r="E16" s="61" t="s">
        <v>41</v>
      </c>
      <c r="F16" s="61"/>
    </row>
    <row r="17" spans="1:6" x14ac:dyDescent="0.25">
      <c r="A17" s="183">
        <v>1</v>
      </c>
      <c r="B17" s="155">
        <v>9</v>
      </c>
      <c r="C17" s="182">
        <v>0</v>
      </c>
      <c r="E17" s="61" t="s">
        <v>42</v>
      </c>
      <c r="F17" s="61"/>
    </row>
    <row r="18" spans="1:6" x14ac:dyDescent="0.25">
      <c r="A18" s="183">
        <v>1</v>
      </c>
      <c r="B18" s="155">
        <v>10</v>
      </c>
      <c r="C18" s="182">
        <v>100</v>
      </c>
      <c r="E18" s="61" t="s">
        <v>43</v>
      </c>
      <c r="F18" s="61"/>
    </row>
    <row r="19" spans="1:6" x14ac:dyDescent="0.25">
      <c r="A19" s="183">
        <v>1</v>
      </c>
      <c r="B19" s="155">
        <v>11</v>
      </c>
      <c r="C19" s="182">
        <v>100</v>
      </c>
      <c r="E19" s="61" t="s">
        <v>44</v>
      </c>
      <c r="F19" s="61"/>
    </row>
    <row r="20" spans="1:6" x14ac:dyDescent="0.25">
      <c r="A20" s="183">
        <v>1</v>
      </c>
      <c r="B20" s="155">
        <v>12</v>
      </c>
      <c r="C20" s="182">
        <v>100</v>
      </c>
      <c r="E20" s="61" t="s">
        <v>45</v>
      </c>
    </row>
    <row r="21" spans="1:6" x14ac:dyDescent="0.25">
      <c r="A21" s="183">
        <v>1</v>
      </c>
      <c r="B21" s="155">
        <v>13</v>
      </c>
      <c r="C21" s="182">
        <v>100</v>
      </c>
      <c r="E21" s="61" t="s">
        <v>46</v>
      </c>
    </row>
    <row r="22" spans="1:6" x14ac:dyDescent="0.25">
      <c r="A22" s="183">
        <v>1</v>
      </c>
      <c r="B22" s="155">
        <v>14</v>
      </c>
      <c r="C22" s="182">
        <v>0</v>
      </c>
    </row>
    <row r="23" spans="1:6" x14ac:dyDescent="0.25">
      <c r="A23" s="183">
        <v>1</v>
      </c>
      <c r="B23" s="155">
        <v>15</v>
      </c>
      <c r="C23" s="182">
        <v>100</v>
      </c>
      <c r="E23" s="61" t="s">
        <v>47</v>
      </c>
    </row>
    <row r="24" spans="1:6" x14ac:dyDescent="0.25">
      <c r="A24" s="183">
        <v>1</v>
      </c>
      <c r="B24" s="155">
        <v>16</v>
      </c>
      <c r="C24" s="182">
        <v>100</v>
      </c>
      <c r="E24" s="61" t="s">
        <v>162</v>
      </c>
    </row>
    <row r="25" spans="1:6" x14ac:dyDescent="0.25">
      <c r="A25" s="183">
        <v>1</v>
      </c>
      <c r="B25" s="155">
        <v>17</v>
      </c>
      <c r="C25" s="182">
        <v>100</v>
      </c>
    </row>
    <row r="26" spans="1:6" x14ac:dyDescent="0.25">
      <c r="A26" s="183">
        <v>1</v>
      </c>
      <c r="B26" s="155">
        <v>18</v>
      </c>
      <c r="C26" s="182">
        <v>100</v>
      </c>
    </row>
    <row r="27" spans="1:6" ht="15.75" x14ac:dyDescent="0.25">
      <c r="A27" s="65"/>
      <c r="B27" s="65"/>
      <c r="C27" s="72"/>
      <c r="E27" s="35"/>
    </row>
    <row r="28" spans="1:6" ht="15.75" x14ac:dyDescent="0.25">
      <c r="A28" s="65"/>
      <c r="B28" s="65"/>
      <c r="C28" s="72"/>
      <c r="E28" s="35"/>
    </row>
    <row r="29" spans="1:6" ht="15.75" x14ac:dyDescent="0.25">
      <c r="A29" s="65"/>
      <c r="B29" s="65"/>
      <c r="C29" s="32"/>
      <c r="E29" s="35"/>
    </row>
    <row r="30" spans="1:6" ht="15.75" x14ac:dyDescent="0.25">
      <c r="A30" s="65"/>
      <c r="B30" s="65"/>
      <c r="C30" s="32"/>
      <c r="E30" s="35"/>
    </row>
    <row r="31" spans="1:6" ht="15.75" x14ac:dyDescent="0.25">
      <c r="A31" s="65"/>
      <c r="B31" s="65"/>
      <c r="C31" s="32"/>
      <c r="E31" s="35"/>
    </row>
    <row r="32" spans="1:6" x14ac:dyDescent="0.25">
      <c r="A32" s="65"/>
      <c r="B32" s="65"/>
      <c r="C32" s="72"/>
    </row>
    <row r="33" spans="1:10" x14ac:dyDescent="0.25">
      <c r="A33" s="65"/>
      <c r="B33" s="65"/>
      <c r="C33" s="72"/>
    </row>
    <row r="34" spans="1:10" x14ac:dyDescent="0.25">
      <c r="A34" s="65"/>
      <c r="B34" s="65"/>
      <c r="C34" s="72"/>
    </row>
    <row r="35" spans="1:10" x14ac:dyDescent="0.25">
      <c r="A35" s="65"/>
      <c r="B35" s="65"/>
      <c r="C35" s="72"/>
    </row>
    <row r="36" spans="1:10" x14ac:dyDescent="0.25">
      <c r="A36" s="65"/>
      <c r="B36" s="65"/>
      <c r="C36" s="72"/>
    </row>
    <row r="37" spans="1:10" x14ac:dyDescent="0.25">
      <c r="A37" s="65"/>
      <c r="B37" s="65"/>
      <c r="C37" s="73"/>
    </row>
    <row r="38" spans="1:10" x14ac:dyDescent="0.25">
      <c r="A38" s="65"/>
      <c r="B38" s="65"/>
      <c r="C38" s="65"/>
    </row>
    <row r="39" spans="1:10" x14ac:dyDescent="0.25">
      <c r="B39" s="64"/>
      <c r="C39" s="64">
        <f>SUM(C9:C38)</f>
        <v>1500</v>
      </c>
      <c r="D39" s="61" t="s">
        <v>48</v>
      </c>
    </row>
    <row r="40" spans="1:10" x14ac:dyDescent="0.25">
      <c r="A40" s="64">
        <f>SUM(A9:A38)</f>
        <v>18</v>
      </c>
      <c r="B40" s="61" t="s">
        <v>49</v>
      </c>
    </row>
    <row r="41" spans="1:10" x14ac:dyDescent="0.25">
      <c r="B41" s="180">
        <f>C39/A40</f>
        <v>83.333333333333329</v>
      </c>
      <c r="C41" s="61" t="s">
        <v>50</v>
      </c>
    </row>
    <row r="42" spans="1:10" x14ac:dyDescent="0.25">
      <c r="D42" s="65">
        <v>100</v>
      </c>
      <c r="E42" s="61" t="s">
        <v>51</v>
      </c>
    </row>
    <row r="43" spans="1:10" x14ac:dyDescent="0.25">
      <c r="D43" s="67">
        <f>B41/D42</f>
        <v>0.83333333333333326</v>
      </c>
      <c r="E43" s="61" t="s">
        <v>52</v>
      </c>
    </row>
    <row r="45" spans="1:10" ht="24" customHeight="1" x14ac:dyDescent="0.25">
      <c r="A45" s="152" t="s">
        <v>144</v>
      </c>
    </row>
    <row r="46" spans="1:10" ht="21" x14ac:dyDescent="0.35">
      <c r="A46" s="63"/>
    </row>
    <row r="47" spans="1:10" x14ac:dyDescent="0.25">
      <c r="A47" s="75"/>
      <c r="B47" s="28"/>
      <c r="C47" s="75"/>
      <c r="D47" s="76"/>
      <c r="E47" s="76"/>
      <c r="F47" s="76"/>
      <c r="G47" s="76"/>
      <c r="H47" s="76"/>
      <c r="I47" s="76"/>
      <c r="J47" s="76"/>
    </row>
    <row r="48" spans="1:10" x14ac:dyDescent="0.25">
      <c r="A48" s="75"/>
      <c r="B48" s="28"/>
      <c r="C48" s="75"/>
      <c r="D48" s="76"/>
      <c r="E48" s="76"/>
      <c r="F48" s="76"/>
      <c r="G48" s="76"/>
      <c r="H48" s="76"/>
      <c r="I48" s="76"/>
      <c r="J48" s="76"/>
    </row>
    <row r="49" spans="1:10" x14ac:dyDescent="0.25">
      <c r="A49" s="75"/>
      <c r="B49" s="25"/>
      <c r="C49" s="75"/>
      <c r="D49" s="75"/>
      <c r="E49" s="76"/>
      <c r="F49" s="76"/>
      <c r="G49" s="76"/>
      <c r="H49" s="76"/>
      <c r="I49" s="76"/>
      <c r="J49" s="76"/>
    </row>
    <row r="50" spans="1:10" x14ac:dyDescent="0.25">
      <c r="A50" s="75"/>
      <c r="B50" s="28"/>
      <c r="C50" s="75"/>
      <c r="D50" s="76"/>
      <c r="E50" s="76"/>
      <c r="F50" s="76"/>
      <c r="G50" s="76"/>
      <c r="H50" s="76"/>
      <c r="I50" s="76"/>
      <c r="J50" s="76"/>
    </row>
    <row r="51" spans="1:10" x14ac:dyDescent="0.25">
      <c r="A51" s="75"/>
      <c r="B51" s="75"/>
      <c r="C51" s="75"/>
      <c r="D51" s="76"/>
      <c r="E51" s="76"/>
      <c r="F51" s="75"/>
      <c r="G51" s="75"/>
      <c r="H51" s="75"/>
      <c r="I51" s="75"/>
      <c r="J51" s="75"/>
    </row>
    <row r="52" spans="1:10" ht="26.25" x14ac:dyDescent="0.25">
      <c r="A52" s="112"/>
      <c r="B52" s="112"/>
      <c r="C52" s="112"/>
      <c r="D52" s="76"/>
      <c r="E52" s="76"/>
      <c r="F52" s="76"/>
      <c r="G52" s="76"/>
      <c r="H52" s="76"/>
      <c r="I52" s="76"/>
      <c r="J52" s="76"/>
    </row>
    <row r="53" spans="1:10" x14ac:dyDescent="0.25">
      <c r="A53" s="75"/>
      <c r="B53" s="28"/>
      <c r="C53" s="28"/>
      <c r="D53" s="76"/>
      <c r="E53" s="76"/>
      <c r="F53" s="76"/>
      <c r="G53" s="76"/>
      <c r="H53" s="76"/>
      <c r="I53" s="76"/>
      <c r="J53" s="76"/>
    </row>
    <row r="54" spans="1:10" x14ac:dyDescent="0.25">
      <c r="A54" s="28"/>
      <c r="B54" s="28"/>
      <c r="C54" s="113"/>
      <c r="D54" s="76"/>
      <c r="E54" s="75"/>
      <c r="F54" s="75"/>
      <c r="G54" s="76"/>
      <c r="H54" s="76"/>
      <c r="I54" s="76"/>
      <c r="J54" s="76"/>
    </row>
    <row r="55" spans="1:10" x14ac:dyDescent="0.25">
      <c r="A55" s="28"/>
      <c r="B55" s="28"/>
      <c r="C55" s="113"/>
      <c r="D55" s="76"/>
      <c r="E55" s="75"/>
      <c r="F55" s="75"/>
      <c r="G55" s="76"/>
      <c r="H55" s="76"/>
      <c r="I55" s="76"/>
      <c r="J55" s="76"/>
    </row>
    <row r="56" spans="1:10" x14ac:dyDescent="0.25">
      <c r="A56" s="28"/>
      <c r="B56" s="28"/>
      <c r="C56" s="113"/>
      <c r="D56" s="76"/>
      <c r="E56" s="75"/>
      <c r="F56" s="75"/>
      <c r="G56" s="76"/>
      <c r="H56" s="76"/>
      <c r="I56" s="76"/>
      <c r="J56" s="76"/>
    </row>
    <row r="57" spans="1:10" x14ac:dyDescent="0.25">
      <c r="A57" s="28"/>
      <c r="B57" s="28"/>
      <c r="C57" s="113"/>
      <c r="D57" s="76"/>
      <c r="E57" s="75"/>
      <c r="F57" s="75"/>
      <c r="G57" s="76"/>
      <c r="H57" s="76"/>
      <c r="I57" s="76"/>
      <c r="J57" s="76"/>
    </row>
    <row r="58" spans="1:10" x14ac:dyDescent="0.25">
      <c r="A58" s="28"/>
      <c r="B58" s="28"/>
      <c r="C58" s="114"/>
      <c r="D58" s="76"/>
      <c r="E58" s="75"/>
      <c r="F58" s="75"/>
      <c r="G58" s="76"/>
      <c r="H58" s="76"/>
      <c r="I58" s="76"/>
      <c r="J58" s="76"/>
    </row>
    <row r="59" spans="1:10" x14ac:dyDescent="0.25">
      <c r="A59" s="28"/>
      <c r="B59" s="28"/>
      <c r="C59" s="114"/>
      <c r="D59" s="76"/>
      <c r="E59" s="75"/>
      <c r="F59" s="75"/>
      <c r="G59" s="76"/>
      <c r="H59" s="76"/>
      <c r="I59" s="76"/>
      <c r="J59" s="76"/>
    </row>
    <row r="60" spans="1:10" x14ac:dyDescent="0.25">
      <c r="A60" s="28"/>
      <c r="B60" s="28"/>
      <c r="C60" s="114"/>
      <c r="D60" s="76"/>
      <c r="E60" s="75"/>
      <c r="F60" s="75"/>
      <c r="G60" s="76"/>
      <c r="H60" s="76"/>
      <c r="I60" s="76"/>
      <c r="J60" s="76"/>
    </row>
    <row r="61" spans="1:10" x14ac:dyDescent="0.25">
      <c r="A61" s="28"/>
      <c r="B61" s="28"/>
      <c r="C61" s="114"/>
      <c r="D61" s="76"/>
      <c r="E61" s="75"/>
      <c r="F61" s="75"/>
      <c r="G61" s="76"/>
      <c r="H61" s="76"/>
      <c r="I61" s="76"/>
      <c r="J61" s="76"/>
    </row>
    <row r="62" spans="1:10" x14ac:dyDescent="0.25">
      <c r="A62" s="28"/>
      <c r="B62" s="28"/>
      <c r="C62" s="113"/>
      <c r="D62" s="76"/>
      <c r="E62" s="75"/>
      <c r="F62" s="75"/>
      <c r="G62" s="76"/>
      <c r="H62" s="76"/>
      <c r="I62" s="76"/>
      <c r="J62" s="76"/>
    </row>
    <row r="63" spans="1:10" x14ac:dyDescent="0.25">
      <c r="A63" s="28"/>
      <c r="B63" s="28"/>
      <c r="C63" s="113"/>
      <c r="D63" s="76"/>
      <c r="E63" s="75"/>
      <c r="F63" s="75"/>
      <c r="G63" s="76"/>
      <c r="H63" s="76"/>
      <c r="I63" s="76"/>
      <c r="J63" s="76"/>
    </row>
    <row r="64" spans="1:10" x14ac:dyDescent="0.25">
      <c r="A64" s="28"/>
      <c r="B64" s="28"/>
      <c r="C64" s="113"/>
      <c r="D64" s="76"/>
      <c r="E64" s="75"/>
      <c r="F64" s="75"/>
      <c r="G64" s="76"/>
      <c r="H64" s="76"/>
      <c r="I64" s="76"/>
      <c r="J64" s="76"/>
    </row>
    <row r="65" spans="1:10" x14ac:dyDescent="0.25">
      <c r="A65" s="28"/>
      <c r="B65" s="28"/>
      <c r="C65" s="113"/>
      <c r="D65" s="76"/>
      <c r="E65" s="75"/>
      <c r="F65" s="76"/>
      <c r="G65" s="76"/>
      <c r="H65" s="76"/>
      <c r="I65" s="76"/>
      <c r="J65" s="76"/>
    </row>
    <row r="66" spans="1:10" x14ac:dyDescent="0.25">
      <c r="A66" s="28"/>
      <c r="B66" s="28"/>
      <c r="C66" s="113"/>
      <c r="D66" s="76"/>
      <c r="E66" s="75"/>
      <c r="F66" s="76"/>
      <c r="G66" s="76"/>
      <c r="H66" s="76"/>
      <c r="I66" s="76"/>
      <c r="J66" s="76"/>
    </row>
    <row r="67" spans="1:10" x14ac:dyDescent="0.25">
      <c r="A67" s="28"/>
      <c r="B67" s="28"/>
      <c r="C67" s="113"/>
      <c r="D67" s="76"/>
      <c r="E67" s="76"/>
      <c r="F67" s="76"/>
      <c r="G67" s="76"/>
      <c r="H67" s="76"/>
      <c r="I67" s="76"/>
      <c r="J67" s="76"/>
    </row>
    <row r="68" spans="1:10" x14ac:dyDescent="0.25">
      <c r="A68" s="28"/>
      <c r="B68" s="28"/>
      <c r="C68" s="113"/>
      <c r="D68" s="76"/>
      <c r="E68" s="75"/>
      <c r="F68" s="76"/>
      <c r="G68" s="76"/>
      <c r="H68" s="76"/>
      <c r="I68" s="76"/>
      <c r="J68" s="76"/>
    </row>
    <row r="69" spans="1:10" x14ac:dyDescent="0.25">
      <c r="A69" s="28"/>
      <c r="B69" s="28"/>
      <c r="C69" s="113"/>
      <c r="D69" s="76"/>
      <c r="E69" s="75"/>
      <c r="F69" s="76"/>
      <c r="G69" s="76"/>
      <c r="H69" s="76"/>
      <c r="I69" s="76"/>
      <c r="J69" s="76"/>
    </row>
    <row r="70" spans="1:10" x14ac:dyDescent="0.25">
      <c r="A70" s="28"/>
      <c r="B70" s="28"/>
      <c r="C70" s="113"/>
      <c r="D70" s="76"/>
      <c r="E70" s="76"/>
      <c r="F70" s="76"/>
      <c r="G70" s="76"/>
      <c r="H70" s="76"/>
      <c r="I70" s="76"/>
      <c r="J70" s="76"/>
    </row>
    <row r="71" spans="1:10" x14ac:dyDescent="0.25">
      <c r="A71" s="28"/>
      <c r="B71" s="28"/>
      <c r="C71" s="113"/>
      <c r="D71" s="76"/>
      <c r="E71" s="76"/>
      <c r="F71" s="76"/>
      <c r="G71" s="76"/>
      <c r="H71" s="76"/>
      <c r="I71" s="76"/>
      <c r="J71" s="76"/>
    </row>
    <row r="72" spans="1:10" ht="15.75" x14ac:dyDescent="0.25">
      <c r="A72" s="28"/>
      <c r="B72" s="28"/>
      <c r="C72" s="113"/>
      <c r="D72" s="76"/>
      <c r="E72" s="115"/>
      <c r="F72" s="76"/>
      <c r="G72" s="76"/>
      <c r="H72" s="76"/>
      <c r="I72" s="76"/>
      <c r="J72" s="76"/>
    </row>
    <row r="73" spans="1:10" ht="15.75" x14ac:dyDescent="0.25">
      <c r="A73" s="28"/>
      <c r="B73" s="28"/>
      <c r="C73" s="113"/>
      <c r="D73" s="76"/>
      <c r="E73" s="115"/>
      <c r="F73" s="76"/>
      <c r="G73" s="76"/>
      <c r="H73" s="76"/>
      <c r="I73" s="76"/>
      <c r="J73" s="76"/>
    </row>
    <row r="74" spans="1:10" ht="15.75" x14ac:dyDescent="0.25">
      <c r="A74" s="28"/>
      <c r="B74" s="28"/>
      <c r="C74" s="113"/>
      <c r="D74" s="76"/>
      <c r="E74" s="115"/>
      <c r="F74" s="76"/>
      <c r="G74" s="76"/>
      <c r="H74" s="76"/>
      <c r="I74" s="76"/>
      <c r="J74" s="76"/>
    </row>
    <row r="75" spans="1:10" ht="15.75" x14ac:dyDescent="0.25">
      <c r="A75" s="28"/>
      <c r="B75" s="28"/>
      <c r="C75" s="113"/>
      <c r="D75" s="76"/>
      <c r="E75" s="115"/>
      <c r="F75" s="76"/>
      <c r="G75" s="76"/>
      <c r="H75" s="76"/>
      <c r="I75" s="76"/>
      <c r="J75" s="76"/>
    </row>
    <row r="76" spans="1:10" ht="15.75" x14ac:dyDescent="0.25">
      <c r="A76" s="28"/>
      <c r="B76" s="28"/>
      <c r="C76" s="113"/>
      <c r="D76" s="76"/>
      <c r="E76" s="115"/>
      <c r="F76" s="76"/>
      <c r="G76" s="76"/>
      <c r="H76" s="76"/>
      <c r="I76" s="76"/>
      <c r="J76" s="76"/>
    </row>
    <row r="77" spans="1:10" x14ac:dyDescent="0.25">
      <c r="A77" s="28"/>
      <c r="B77" s="28"/>
      <c r="C77" s="113"/>
      <c r="D77" s="76"/>
      <c r="E77" s="76"/>
      <c r="F77" s="76"/>
      <c r="G77" s="76"/>
      <c r="H77" s="76"/>
      <c r="I77" s="76"/>
      <c r="J77" s="76"/>
    </row>
    <row r="78" spans="1:10" x14ac:dyDescent="0.25">
      <c r="A78" s="28"/>
      <c r="B78" s="28"/>
      <c r="C78" s="113"/>
      <c r="D78" s="76"/>
      <c r="E78" s="76"/>
      <c r="F78" s="76"/>
      <c r="G78" s="76"/>
      <c r="H78" s="76"/>
      <c r="I78" s="76"/>
      <c r="J78" s="76"/>
    </row>
    <row r="79" spans="1:10" x14ac:dyDescent="0.25">
      <c r="A79" s="28"/>
      <c r="B79" s="28"/>
      <c r="C79" s="113"/>
      <c r="D79" s="76"/>
      <c r="E79" s="76"/>
      <c r="F79" s="76"/>
      <c r="G79" s="76"/>
      <c r="H79" s="76"/>
      <c r="I79" s="76"/>
      <c r="J79" s="76"/>
    </row>
    <row r="80" spans="1:10" x14ac:dyDescent="0.25">
      <c r="A80" s="28"/>
      <c r="B80" s="28"/>
      <c r="C80" s="113"/>
      <c r="D80" s="76"/>
      <c r="E80" s="76"/>
      <c r="F80" s="76"/>
      <c r="G80" s="76"/>
      <c r="H80" s="76"/>
      <c r="I80" s="76"/>
      <c r="J80" s="76"/>
    </row>
    <row r="81" spans="1:10" x14ac:dyDescent="0.25">
      <c r="A81" s="28"/>
      <c r="B81" s="28"/>
      <c r="C81" s="113"/>
      <c r="D81" s="76"/>
      <c r="E81" s="76"/>
      <c r="F81" s="76"/>
      <c r="G81" s="76"/>
      <c r="H81" s="76"/>
      <c r="I81" s="76"/>
      <c r="J81" s="76"/>
    </row>
    <row r="82" spans="1:10" x14ac:dyDescent="0.25">
      <c r="A82" s="28"/>
      <c r="B82" s="28"/>
      <c r="C82" s="116"/>
      <c r="D82" s="76"/>
      <c r="E82" s="76"/>
      <c r="F82" s="76"/>
      <c r="G82" s="76"/>
      <c r="H82" s="76"/>
      <c r="I82" s="76"/>
      <c r="J82" s="76"/>
    </row>
    <row r="83" spans="1:10" x14ac:dyDescent="0.25">
      <c r="A83" s="28"/>
      <c r="B83" s="28"/>
      <c r="C83" s="116"/>
      <c r="D83" s="76"/>
      <c r="E83" s="76"/>
      <c r="F83" s="76"/>
      <c r="G83" s="76"/>
      <c r="H83" s="76"/>
      <c r="I83" s="76"/>
      <c r="J83" s="76"/>
    </row>
    <row r="84" spans="1:10" x14ac:dyDescent="0.25">
      <c r="A84" s="75"/>
      <c r="B84" s="75"/>
      <c r="C84" s="117"/>
      <c r="D84" s="75"/>
      <c r="E84" s="76"/>
      <c r="F84" s="76"/>
      <c r="G84" s="76"/>
      <c r="H84" s="76"/>
      <c r="I84" s="76"/>
      <c r="J84" s="76"/>
    </row>
    <row r="85" spans="1:10" x14ac:dyDescent="0.25">
      <c r="A85" s="75"/>
      <c r="B85" s="75"/>
      <c r="C85" s="117"/>
      <c r="D85" s="76"/>
      <c r="E85" s="76"/>
      <c r="F85" s="76"/>
      <c r="G85" s="76"/>
      <c r="H85" s="76"/>
      <c r="I85" s="76"/>
      <c r="J85" s="76"/>
    </row>
    <row r="86" spans="1:10" x14ac:dyDescent="0.25">
      <c r="A86" s="75"/>
      <c r="B86" s="75"/>
      <c r="C86" s="117"/>
      <c r="D86" s="76"/>
      <c r="E86" s="76"/>
      <c r="F86" s="76"/>
      <c r="G86" s="76"/>
      <c r="H86" s="76"/>
      <c r="I86" s="76"/>
      <c r="J86" s="76"/>
    </row>
    <row r="87" spans="1:10" x14ac:dyDescent="0.25">
      <c r="A87" s="75"/>
      <c r="B87" s="75"/>
      <c r="C87" s="117"/>
      <c r="D87" s="28"/>
      <c r="E87" s="75"/>
      <c r="F87" s="76"/>
      <c r="G87" s="76"/>
      <c r="H87" s="76"/>
      <c r="I87" s="76"/>
      <c r="J87" s="76"/>
    </row>
    <row r="88" spans="1:10" x14ac:dyDescent="0.25">
      <c r="A88" s="75"/>
      <c r="B88" s="75"/>
      <c r="C88" s="117"/>
      <c r="D88" s="118"/>
      <c r="E88" s="75"/>
      <c r="F88" s="76"/>
      <c r="G88" s="76"/>
      <c r="H88" s="76"/>
      <c r="I88" s="76"/>
      <c r="J88" s="76"/>
    </row>
  </sheetData>
  <pageMargins left="0.7" right="0.7" top="0.75" bottom="0.75" header="0.3" footer="0.3"/>
  <pageSetup scale="75" orientation="portrait" r:id="rId1"/>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J89"/>
  <sheetViews>
    <sheetView topLeftCell="A16" workbookViewId="0">
      <selection activeCell="H31" sqref="E27:H31"/>
    </sheetView>
  </sheetViews>
  <sheetFormatPr defaultColWidth="9.140625" defaultRowHeight="15" x14ac:dyDescent="0.25"/>
  <cols>
    <col min="1" max="1" width="5.28515625" style="61" customWidth="1"/>
    <col min="2" max="3" width="9.140625" style="61"/>
    <col min="4" max="16384" width="9.140625" style="59"/>
  </cols>
  <sheetData>
    <row r="1" spans="1:10" ht="21" x14ac:dyDescent="0.35">
      <c r="A1" s="63" t="s">
        <v>23</v>
      </c>
    </row>
    <row r="2" spans="1:10" x14ac:dyDescent="0.25">
      <c r="B2" s="65">
        <v>2.1</v>
      </c>
      <c r="C2" s="61" t="s">
        <v>24</v>
      </c>
      <c r="E2" s="59" t="s">
        <v>81</v>
      </c>
    </row>
    <row r="3" spans="1:10" x14ac:dyDescent="0.25">
      <c r="B3" s="65" t="s">
        <v>82</v>
      </c>
      <c r="C3" s="61" t="s">
        <v>26</v>
      </c>
    </row>
    <row r="4" spans="1:10" x14ac:dyDescent="0.25">
      <c r="B4" s="25" t="s">
        <v>27</v>
      </c>
      <c r="D4" s="26" t="s">
        <v>83</v>
      </c>
      <c r="E4" s="66"/>
      <c r="F4" s="66"/>
      <c r="G4" s="66"/>
      <c r="H4" s="66"/>
      <c r="I4" s="66"/>
      <c r="J4" s="66"/>
    </row>
    <row r="5" spans="1:10" x14ac:dyDescent="0.25">
      <c r="B5" s="28"/>
    </row>
    <row r="6" spans="1:10" x14ac:dyDescent="0.25">
      <c r="F6" s="26" t="s">
        <v>29</v>
      </c>
      <c r="G6" s="26"/>
      <c r="H6" s="26" t="s">
        <v>70</v>
      </c>
      <c r="I6" s="26"/>
      <c r="J6" s="26"/>
    </row>
    <row r="7" spans="1:10" ht="26.25" x14ac:dyDescent="0.25">
      <c r="A7" s="60" t="s">
        <v>31</v>
      </c>
      <c r="B7" s="60" t="s">
        <v>32</v>
      </c>
      <c r="C7" s="60" t="s">
        <v>33</v>
      </c>
    </row>
    <row r="8" spans="1:10" x14ac:dyDescent="0.25">
      <c r="B8" s="62" t="s">
        <v>34</v>
      </c>
      <c r="C8" s="62" t="s">
        <v>3</v>
      </c>
    </row>
    <row r="9" spans="1:10" x14ac:dyDescent="0.25">
      <c r="A9" s="65">
        <v>1</v>
      </c>
      <c r="B9" s="65">
        <v>1</v>
      </c>
      <c r="C9" s="91">
        <f>425+320</f>
        <v>745</v>
      </c>
      <c r="E9" s="61" t="s">
        <v>35</v>
      </c>
      <c r="F9" s="61"/>
    </row>
    <row r="10" spans="1:10" x14ac:dyDescent="0.25">
      <c r="A10" s="65">
        <v>1</v>
      </c>
      <c r="B10" s="65">
        <v>2</v>
      </c>
      <c r="C10" s="91">
        <f>340+410</f>
        <v>750</v>
      </c>
      <c r="E10" s="61" t="s">
        <v>36</v>
      </c>
      <c r="F10" s="61"/>
    </row>
    <row r="11" spans="1:10" x14ac:dyDescent="0.25">
      <c r="A11" s="65">
        <v>1</v>
      </c>
      <c r="B11" s="65">
        <v>3</v>
      </c>
      <c r="C11" s="91">
        <f>330+410</f>
        <v>740</v>
      </c>
      <c r="E11" s="61" t="s">
        <v>37</v>
      </c>
      <c r="F11" s="61"/>
    </row>
    <row r="12" spans="1:10" x14ac:dyDescent="0.25">
      <c r="A12" s="65">
        <v>1</v>
      </c>
      <c r="B12" s="65">
        <v>4</v>
      </c>
      <c r="C12" s="91">
        <f>370+400</f>
        <v>770</v>
      </c>
      <c r="E12" s="61"/>
      <c r="F12" s="61"/>
    </row>
    <row r="13" spans="1:10" x14ac:dyDescent="0.25">
      <c r="A13" s="65">
        <v>1</v>
      </c>
      <c r="B13" s="65">
        <v>5</v>
      </c>
      <c r="C13" s="91">
        <f>295+420</f>
        <v>715</v>
      </c>
      <c r="E13" s="61" t="s">
        <v>38</v>
      </c>
      <c r="F13" s="61"/>
    </row>
    <row r="14" spans="1:10" x14ac:dyDescent="0.25">
      <c r="A14" s="65">
        <v>1</v>
      </c>
      <c r="B14" s="65">
        <v>6</v>
      </c>
      <c r="C14" s="91">
        <f>390+320</f>
        <v>710</v>
      </c>
      <c r="E14" s="61" t="s">
        <v>39</v>
      </c>
      <c r="F14" s="61"/>
    </row>
    <row r="15" spans="1:10" x14ac:dyDescent="0.25">
      <c r="A15" s="65">
        <v>1</v>
      </c>
      <c r="B15" s="65">
        <v>7</v>
      </c>
      <c r="C15" s="91">
        <f>375+357</f>
        <v>732</v>
      </c>
      <c r="E15" s="61" t="s">
        <v>40</v>
      </c>
      <c r="F15" s="61"/>
    </row>
    <row r="16" spans="1:10" x14ac:dyDescent="0.25">
      <c r="A16" s="65">
        <v>1</v>
      </c>
      <c r="B16" s="65">
        <v>8</v>
      </c>
      <c r="C16" s="91">
        <f>240+365</f>
        <v>605</v>
      </c>
      <c r="E16" s="61" t="s">
        <v>41</v>
      </c>
      <c r="F16" s="61"/>
    </row>
    <row r="17" spans="1:6" x14ac:dyDescent="0.25">
      <c r="A17" s="65">
        <v>1</v>
      </c>
      <c r="B17" s="65">
        <v>9</v>
      </c>
      <c r="C17" s="91">
        <f>200+60</f>
        <v>260</v>
      </c>
      <c r="E17" s="61" t="s">
        <v>42</v>
      </c>
      <c r="F17" s="61"/>
    </row>
    <row r="18" spans="1:6" x14ac:dyDescent="0.25">
      <c r="A18" s="65">
        <v>1</v>
      </c>
      <c r="B18" s="65">
        <v>10</v>
      </c>
      <c r="C18" s="91">
        <f>420+430</f>
        <v>850</v>
      </c>
      <c r="E18" s="61" t="s">
        <v>43</v>
      </c>
      <c r="F18" s="61"/>
    </row>
    <row r="19" spans="1:6" x14ac:dyDescent="0.25">
      <c r="A19" s="65">
        <v>1</v>
      </c>
      <c r="B19" s="65">
        <v>11</v>
      </c>
      <c r="C19" s="91">
        <f>375+385</f>
        <v>760</v>
      </c>
      <c r="E19" s="61" t="s">
        <v>44</v>
      </c>
      <c r="F19" s="61"/>
    </row>
    <row r="20" spans="1:6" x14ac:dyDescent="0.25">
      <c r="A20" s="65">
        <v>1</v>
      </c>
      <c r="B20" s="65">
        <v>12</v>
      </c>
      <c r="C20" s="91">
        <f>390+385</f>
        <v>775</v>
      </c>
      <c r="E20" s="61" t="s">
        <v>45</v>
      </c>
    </row>
    <row r="21" spans="1:6" x14ac:dyDescent="0.25">
      <c r="A21" s="65">
        <v>1</v>
      </c>
      <c r="B21" s="65">
        <v>13</v>
      </c>
      <c r="C21" s="71">
        <f>370+365</f>
        <v>735</v>
      </c>
      <c r="E21" s="61" t="s">
        <v>46</v>
      </c>
    </row>
    <row r="22" spans="1:6" x14ac:dyDescent="0.25">
      <c r="A22" s="65">
        <v>1</v>
      </c>
      <c r="B22" s="65">
        <v>14</v>
      </c>
      <c r="C22" s="71">
        <f>295+336</f>
        <v>631</v>
      </c>
      <c r="E22" s="61" t="s">
        <v>135</v>
      </c>
    </row>
    <row r="23" spans="1:6" x14ac:dyDescent="0.25">
      <c r="A23" s="65">
        <v>1</v>
      </c>
      <c r="B23" s="65">
        <v>15</v>
      </c>
      <c r="C23" s="71">
        <f>330+185</f>
        <v>515</v>
      </c>
      <c r="E23" s="61"/>
    </row>
    <row r="24" spans="1:6" x14ac:dyDescent="0.25">
      <c r="A24" s="65">
        <v>1</v>
      </c>
      <c r="B24" s="65">
        <v>16</v>
      </c>
      <c r="C24" s="71">
        <f>390+430</f>
        <v>820</v>
      </c>
    </row>
    <row r="25" spans="1:6" x14ac:dyDescent="0.25">
      <c r="A25" s="65">
        <v>1</v>
      </c>
      <c r="B25" s="65">
        <v>17</v>
      </c>
      <c r="C25" s="71">
        <v>425</v>
      </c>
    </row>
    <row r="26" spans="1:6" x14ac:dyDescent="0.25">
      <c r="A26" s="65">
        <v>1</v>
      </c>
      <c r="B26" s="65">
        <v>18</v>
      </c>
      <c r="C26" s="71">
        <v>340</v>
      </c>
    </row>
    <row r="27" spans="1:6" ht="15.75" x14ac:dyDescent="0.25">
      <c r="A27" s="65"/>
      <c r="B27" s="65"/>
      <c r="C27" s="72"/>
      <c r="E27" s="35"/>
    </row>
    <row r="28" spans="1:6" ht="15.75" x14ac:dyDescent="0.25">
      <c r="A28" s="65"/>
      <c r="B28" s="65"/>
      <c r="C28" s="72"/>
      <c r="E28" s="35"/>
    </row>
    <row r="29" spans="1:6" ht="15.75" x14ac:dyDescent="0.25">
      <c r="A29" s="65"/>
      <c r="B29" s="65"/>
      <c r="C29" s="72"/>
      <c r="E29" s="35"/>
    </row>
    <row r="30" spans="1:6" ht="15.75" x14ac:dyDescent="0.25">
      <c r="A30" s="65"/>
      <c r="B30" s="65"/>
      <c r="C30" s="72"/>
      <c r="E30" s="35"/>
    </row>
    <row r="31" spans="1:6" ht="15.75" x14ac:dyDescent="0.25">
      <c r="A31" s="65"/>
      <c r="B31" s="65"/>
      <c r="C31" s="72"/>
      <c r="E31" s="35"/>
    </row>
    <row r="32" spans="1:6" x14ac:dyDescent="0.25">
      <c r="A32" s="65"/>
      <c r="B32" s="65"/>
      <c r="C32" s="72"/>
    </row>
    <row r="33" spans="1:10" x14ac:dyDescent="0.25">
      <c r="A33" s="65"/>
      <c r="B33" s="65"/>
      <c r="C33" s="72"/>
    </row>
    <row r="34" spans="1:10" x14ac:dyDescent="0.25">
      <c r="A34" s="65"/>
      <c r="B34" s="65"/>
      <c r="C34" s="72"/>
    </row>
    <row r="35" spans="1:10" x14ac:dyDescent="0.25">
      <c r="A35" s="65"/>
      <c r="B35" s="65"/>
      <c r="C35" s="72"/>
      <c r="E35" s="140" t="s">
        <v>158</v>
      </c>
    </row>
    <row r="36" spans="1:10" x14ac:dyDescent="0.25">
      <c r="A36" s="65"/>
      <c r="B36" s="65"/>
      <c r="C36" s="72"/>
    </row>
    <row r="37" spans="1:10" x14ac:dyDescent="0.25">
      <c r="A37" s="65"/>
      <c r="B37" s="65"/>
      <c r="C37" s="73"/>
    </row>
    <row r="38" spans="1:10" x14ac:dyDescent="0.25">
      <c r="A38" s="65"/>
      <c r="B38" s="65"/>
      <c r="C38" s="65"/>
    </row>
    <row r="39" spans="1:10" x14ac:dyDescent="0.25">
      <c r="C39" s="64">
        <f>SUM(C9:C38)/1.89</f>
        <v>6284.6560846560851</v>
      </c>
      <c r="D39" s="61" t="s">
        <v>48</v>
      </c>
    </row>
    <row r="40" spans="1:10" x14ac:dyDescent="0.25">
      <c r="A40" s="64">
        <v>18</v>
      </c>
      <c r="B40" s="61" t="s">
        <v>49</v>
      </c>
    </row>
    <row r="41" spans="1:10" x14ac:dyDescent="0.25">
      <c r="B41" s="64">
        <f>C39/A40</f>
        <v>349.14756025867138</v>
      </c>
      <c r="C41" s="61" t="s">
        <v>50</v>
      </c>
    </row>
    <row r="42" spans="1:10" x14ac:dyDescent="0.25">
      <c r="D42" s="65">
        <v>400</v>
      </c>
      <c r="E42" s="61" t="s">
        <v>51</v>
      </c>
      <c r="G42" s="59" t="s">
        <v>71</v>
      </c>
    </row>
    <row r="43" spans="1:10" x14ac:dyDescent="0.25">
      <c r="D43" s="67">
        <f>B41/D42</f>
        <v>0.87286890064667844</v>
      </c>
      <c r="E43" s="61" t="s">
        <v>52</v>
      </c>
    </row>
    <row r="45" spans="1:10" ht="24" customHeight="1" x14ac:dyDescent="0.25"/>
    <row r="46" spans="1:10" ht="21" x14ac:dyDescent="0.35">
      <c r="A46" s="63"/>
    </row>
    <row r="47" spans="1:10" x14ac:dyDescent="0.25">
      <c r="A47" s="117"/>
      <c r="B47" s="116"/>
      <c r="C47" s="117"/>
      <c r="D47" s="122"/>
      <c r="E47" s="122"/>
      <c r="F47" s="122"/>
      <c r="G47" s="122"/>
      <c r="H47" s="122"/>
      <c r="I47" s="122"/>
      <c r="J47" s="122"/>
    </row>
    <row r="48" spans="1:10" x14ac:dyDescent="0.25">
      <c r="A48" s="117"/>
      <c r="B48" s="116"/>
      <c r="C48" s="117"/>
      <c r="D48" s="122"/>
      <c r="E48" s="122"/>
      <c r="F48" s="122"/>
      <c r="G48" s="122"/>
      <c r="H48" s="122"/>
      <c r="I48" s="122"/>
      <c r="J48" s="122"/>
    </row>
    <row r="49" spans="1:10" x14ac:dyDescent="0.25">
      <c r="A49" s="117"/>
      <c r="B49" s="123"/>
      <c r="C49" s="117"/>
      <c r="D49" s="117"/>
      <c r="E49" s="122"/>
      <c r="F49" s="122"/>
      <c r="G49" s="122"/>
      <c r="H49" s="122"/>
      <c r="I49" s="122"/>
      <c r="J49" s="122"/>
    </row>
    <row r="50" spans="1:10" x14ac:dyDescent="0.25">
      <c r="A50" s="117"/>
      <c r="B50" s="116"/>
      <c r="C50" s="117"/>
      <c r="D50" s="122"/>
      <c r="E50" s="122"/>
      <c r="F50" s="122"/>
      <c r="G50" s="122"/>
      <c r="H50" s="122"/>
      <c r="I50" s="122"/>
      <c r="J50" s="122"/>
    </row>
    <row r="51" spans="1:10" x14ac:dyDescent="0.25">
      <c r="A51" s="117"/>
      <c r="B51" s="117"/>
      <c r="C51" s="117"/>
      <c r="D51" s="122"/>
      <c r="E51" s="122"/>
      <c r="F51" s="117"/>
      <c r="G51" s="117"/>
      <c r="H51" s="117"/>
      <c r="I51" s="117"/>
      <c r="J51" s="117"/>
    </row>
    <row r="52" spans="1:10" ht="26.25" x14ac:dyDescent="0.25">
      <c r="A52" s="124"/>
      <c r="B52" s="124"/>
      <c r="C52" s="124"/>
      <c r="D52" s="122"/>
      <c r="E52" s="122"/>
      <c r="F52" s="122"/>
      <c r="G52" s="122"/>
      <c r="H52" s="122"/>
      <c r="I52" s="122"/>
      <c r="J52" s="122"/>
    </row>
    <row r="53" spans="1:10" x14ac:dyDescent="0.25">
      <c r="A53" s="117"/>
      <c r="B53" s="116"/>
      <c r="C53" s="116"/>
      <c r="D53" s="122"/>
      <c r="E53" s="122"/>
      <c r="F53" s="122"/>
      <c r="G53" s="122"/>
      <c r="H53" s="122"/>
      <c r="I53" s="122"/>
      <c r="J53" s="122"/>
    </row>
    <row r="54" spans="1:10" x14ac:dyDescent="0.25">
      <c r="A54" s="116"/>
      <c r="B54" s="116"/>
      <c r="C54" s="113"/>
      <c r="D54" s="122"/>
      <c r="E54" s="117"/>
      <c r="F54" s="117"/>
      <c r="G54" s="122"/>
      <c r="H54" s="122"/>
      <c r="I54" s="122"/>
      <c r="J54" s="122"/>
    </row>
    <row r="55" spans="1:10" x14ac:dyDescent="0.25">
      <c r="A55" s="116"/>
      <c r="B55" s="116"/>
      <c r="C55" s="113"/>
      <c r="D55" s="122"/>
      <c r="E55" s="117"/>
      <c r="F55" s="117"/>
      <c r="G55" s="122"/>
      <c r="H55" s="122"/>
      <c r="I55" s="122"/>
      <c r="J55" s="122"/>
    </row>
    <row r="56" spans="1:10" x14ac:dyDescent="0.25">
      <c r="A56" s="116"/>
      <c r="B56" s="116"/>
      <c r="C56" s="113"/>
      <c r="D56" s="122"/>
      <c r="E56" s="117"/>
      <c r="F56" s="117"/>
      <c r="G56" s="122"/>
      <c r="H56" s="122"/>
      <c r="I56" s="122"/>
      <c r="J56" s="122"/>
    </row>
    <row r="57" spans="1:10" x14ac:dyDescent="0.25">
      <c r="A57" s="116"/>
      <c r="B57" s="116"/>
      <c r="C57" s="113"/>
      <c r="D57" s="122"/>
      <c r="E57" s="117"/>
      <c r="F57" s="117"/>
      <c r="G57" s="122"/>
      <c r="H57" s="122"/>
      <c r="I57" s="122"/>
      <c r="J57" s="122"/>
    </row>
    <row r="58" spans="1:10" x14ac:dyDescent="0.25">
      <c r="A58" s="116"/>
      <c r="B58" s="116"/>
      <c r="C58" s="113"/>
      <c r="D58" s="122"/>
      <c r="E58" s="117"/>
      <c r="F58" s="117"/>
      <c r="G58" s="122"/>
      <c r="H58" s="122"/>
      <c r="I58" s="122"/>
      <c r="J58" s="122"/>
    </row>
    <row r="59" spans="1:10" x14ac:dyDescent="0.25">
      <c r="A59" s="116"/>
      <c r="B59" s="116"/>
      <c r="C59" s="113"/>
      <c r="D59" s="122"/>
      <c r="E59" s="117"/>
      <c r="F59" s="117"/>
      <c r="G59" s="122"/>
      <c r="H59" s="122"/>
      <c r="I59" s="122"/>
      <c r="J59" s="122"/>
    </row>
    <row r="60" spans="1:10" x14ac:dyDescent="0.25">
      <c r="A60" s="116"/>
      <c r="B60" s="116"/>
      <c r="C60" s="113"/>
      <c r="D60" s="122"/>
      <c r="E60" s="117"/>
      <c r="F60" s="117"/>
      <c r="G60" s="122"/>
      <c r="H60" s="122"/>
      <c r="I60" s="122"/>
      <c r="J60" s="122"/>
    </row>
    <row r="61" spans="1:10" x14ac:dyDescent="0.25">
      <c r="A61" s="116"/>
      <c r="B61" s="116"/>
      <c r="C61" s="113"/>
      <c r="D61" s="122"/>
      <c r="E61" s="117"/>
      <c r="F61" s="117"/>
      <c r="G61" s="122"/>
      <c r="H61" s="122"/>
      <c r="I61" s="122"/>
      <c r="J61" s="122"/>
    </row>
    <row r="62" spans="1:10" x14ac:dyDescent="0.25">
      <c r="A62" s="116"/>
      <c r="B62" s="116"/>
      <c r="C62" s="113"/>
      <c r="D62" s="122"/>
      <c r="E62" s="117"/>
      <c r="F62" s="117"/>
      <c r="G62" s="122"/>
      <c r="H62" s="122"/>
      <c r="I62" s="122"/>
      <c r="J62" s="122"/>
    </row>
    <row r="63" spans="1:10" x14ac:dyDescent="0.25">
      <c r="A63" s="116"/>
      <c r="B63" s="116"/>
      <c r="C63" s="113"/>
      <c r="D63" s="122"/>
      <c r="E63" s="117"/>
      <c r="F63" s="117"/>
      <c r="G63" s="122"/>
      <c r="H63" s="122"/>
      <c r="I63" s="122"/>
      <c r="J63" s="122"/>
    </row>
    <row r="64" spans="1:10" x14ac:dyDescent="0.25">
      <c r="A64" s="116"/>
      <c r="B64" s="116"/>
      <c r="C64" s="113"/>
      <c r="D64" s="122"/>
      <c r="E64" s="117"/>
      <c r="F64" s="117"/>
      <c r="G64" s="122"/>
      <c r="H64" s="122"/>
      <c r="I64" s="122"/>
      <c r="J64" s="122"/>
    </row>
    <row r="65" spans="1:10" x14ac:dyDescent="0.25">
      <c r="A65" s="116"/>
      <c r="B65" s="116"/>
      <c r="C65" s="113"/>
      <c r="D65" s="122"/>
      <c r="E65" s="117"/>
      <c r="F65" s="122"/>
      <c r="G65" s="122"/>
      <c r="H65" s="122"/>
      <c r="I65" s="122"/>
      <c r="J65" s="122"/>
    </row>
    <row r="66" spans="1:10" x14ac:dyDescent="0.25">
      <c r="A66" s="116"/>
      <c r="B66" s="116"/>
      <c r="C66" s="113"/>
      <c r="D66" s="122"/>
      <c r="E66" s="117"/>
      <c r="F66" s="122"/>
      <c r="G66" s="122"/>
      <c r="H66" s="122"/>
      <c r="I66" s="122"/>
      <c r="J66" s="122"/>
    </row>
    <row r="67" spans="1:10" x14ac:dyDescent="0.25">
      <c r="A67" s="116"/>
      <c r="B67" s="116"/>
      <c r="C67" s="113"/>
      <c r="D67" s="122"/>
      <c r="E67" s="122"/>
      <c r="F67" s="122"/>
      <c r="G67" s="122"/>
      <c r="H67" s="122"/>
      <c r="I67" s="122"/>
      <c r="J67" s="122"/>
    </row>
    <row r="68" spans="1:10" x14ac:dyDescent="0.25">
      <c r="A68" s="116"/>
      <c r="B68" s="116"/>
      <c r="C68" s="113"/>
      <c r="D68" s="122"/>
      <c r="E68" s="117"/>
      <c r="F68" s="122"/>
      <c r="G68" s="122"/>
      <c r="H68" s="122"/>
      <c r="I68" s="122"/>
      <c r="J68" s="122"/>
    </row>
    <row r="69" spans="1:10" x14ac:dyDescent="0.25">
      <c r="A69" s="116"/>
      <c r="B69" s="116"/>
      <c r="C69" s="113"/>
      <c r="D69" s="122"/>
      <c r="E69" s="117"/>
      <c r="F69" s="122"/>
      <c r="G69" s="122"/>
      <c r="H69" s="122"/>
      <c r="I69" s="122"/>
      <c r="J69" s="122"/>
    </row>
    <row r="70" spans="1:10" x14ac:dyDescent="0.25">
      <c r="A70" s="116"/>
      <c r="B70" s="116"/>
      <c r="C70" s="113"/>
      <c r="D70" s="122"/>
      <c r="E70" s="122"/>
      <c r="F70" s="122"/>
      <c r="G70" s="122"/>
      <c r="H70" s="122"/>
      <c r="I70" s="122"/>
      <c r="J70" s="122"/>
    </row>
    <row r="71" spans="1:10" x14ac:dyDescent="0.25">
      <c r="A71" s="116"/>
      <c r="B71" s="116"/>
      <c r="C71" s="113"/>
      <c r="D71" s="122"/>
      <c r="E71" s="122"/>
      <c r="F71" s="122"/>
      <c r="G71" s="122"/>
      <c r="H71" s="122"/>
      <c r="I71" s="122"/>
      <c r="J71" s="122"/>
    </row>
    <row r="72" spans="1:10" ht="15.75" x14ac:dyDescent="0.25">
      <c r="A72" s="116"/>
      <c r="B72" s="116"/>
      <c r="C72" s="113"/>
      <c r="D72" s="122"/>
      <c r="E72" s="125"/>
      <c r="F72" s="122"/>
      <c r="G72" s="122"/>
      <c r="H72" s="122"/>
      <c r="I72" s="122"/>
      <c r="J72" s="122"/>
    </row>
    <row r="73" spans="1:10" ht="15.75" x14ac:dyDescent="0.25">
      <c r="A73" s="116"/>
      <c r="B73" s="116"/>
      <c r="C73" s="113"/>
      <c r="D73" s="122"/>
      <c r="E73" s="125"/>
      <c r="F73" s="122"/>
      <c r="G73" s="122"/>
      <c r="H73" s="122"/>
      <c r="I73" s="122"/>
      <c r="J73" s="122"/>
    </row>
    <row r="74" spans="1:10" ht="15.75" x14ac:dyDescent="0.25">
      <c r="A74" s="116"/>
      <c r="B74" s="116"/>
      <c r="C74" s="113"/>
      <c r="D74" s="122"/>
      <c r="E74" s="125"/>
      <c r="F74" s="122"/>
      <c r="G74" s="122"/>
      <c r="H74" s="122"/>
      <c r="I74" s="122"/>
      <c r="J74" s="122"/>
    </row>
    <row r="75" spans="1:10" ht="15.75" x14ac:dyDescent="0.25">
      <c r="A75" s="116"/>
      <c r="B75" s="116"/>
      <c r="C75" s="113"/>
      <c r="D75" s="122"/>
      <c r="E75" s="125"/>
      <c r="F75" s="122"/>
      <c r="G75" s="122"/>
      <c r="H75" s="122"/>
      <c r="I75" s="122"/>
      <c r="J75" s="122"/>
    </row>
    <row r="76" spans="1:10" ht="15.75" x14ac:dyDescent="0.25">
      <c r="A76" s="116"/>
      <c r="B76" s="116"/>
      <c r="C76" s="113"/>
      <c r="D76" s="122"/>
      <c r="E76" s="125"/>
      <c r="F76" s="122"/>
      <c r="G76" s="122"/>
      <c r="H76" s="122"/>
      <c r="I76" s="122"/>
      <c r="J76" s="122"/>
    </row>
    <row r="77" spans="1:10" x14ac:dyDescent="0.25">
      <c r="A77" s="116"/>
      <c r="B77" s="116"/>
      <c r="C77" s="113"/>
      <c r="D77" s="122"/>
      <c r="E77" s="122"/>
      <c r="F77" s="122"/>
      <c r="G77" s="122"/>
      <c r="H77" s="122"/>
      <c r="I77" s="122"/>
      <c r="J77" s="122"/>
    </row>
    <row r="78" spans="1:10" x14ac:dyDescent="0.25">
      <c r="A78" s="116"/>
      <c r="B78" s="116"/>
      <c r="C78" s="113"/>
      <c r="D78" s="122"/>
      <c r="E78" s="122"/>
      <c r="F78" s="122"/>
      <c r="G78" s="122"/>
      <c r="H78" s="122"/>
      <c r="I78" s="122"/>
      <c r="J78" s="122"/>
    </row>
    <row r="79" spans="1:10" x14ac:dyDescent="0.25">
      <c r="A79" s="116"/>
      <c r="B79" s="116"/>
      <c r="C79" s="113"/>
      <c r="D79" s="122"/>
      <c r="E79" s="122"/>
      <c r="F79" s="122"/>
      <c r="G79" s="122"/>
      <c r="H79" s="122"/>
      <c r="I79" s="122"/>
      <c r="J79" s="122"/>
    </row>
    <row r="80" spans="1:10" x14ac:dyDescent="0.25">
      <c r="A80" s="116"/>
      <c r="B80" s="116"/>
      <c r="C80" s="113"/>
      <c r="D80" s="122"/>
      <c r="E80" s="122"/>
      <c r="F80" s="122"/>
      <c r="G80" s="122"/>
      <c r="H80" s="122"/>
      <c r="I80" s="122"/>
      <c r="J80" s="122"/>
    </row>
    <row r="81" spans="1:10" x14ac:dyDescent="0.25">
      <c r="A81" s="116"/>
      <c r="B81" s="116"/>
      <c r="C81" s="113"/>
      <c r="D81" s="122"/>
      <c r="E81" s="122"/>
      <c r="F81" s="122"/>
      <c r="G81" s="122"/>
      <c r="H81" s="122"/>
      <c r="I81" s="122"/>
      <c r="J81" s="122"/>
    </row>
    <row r="82" spans="1:10" x14ac:dyDescent="0.25">
      <c r="A82" s="116"/>
      <c r="B82" s="116"/>
      <c r="C82" s="116"/>
      <c r="D82" s="122"/>
      <c r="E82" s="122"/>
      <c r="F82" s="122"/>
      <c r="G82" s="122"/>
      <c r="H82" s="122"/>
      <c r="I82" s="122"/>
      <c r="J82" s="122"/>
    </row>
    <row r="83" spans="1:10" x14ac:dyDescent="0.25">
      <c r="A83" s="116"/>
      <c r="B83" s="116"/>
      <c r="C83" s="116"/>
      <c r="D83" s="122"/>
      <c r="E83" s="122"/>
      <c r="F83" s="122"/>
      <c r="G83" s="122"/>
      <c r="H83" s="122"/>
      <c r="I83" s="122"/>
      <c r="J83" s="122"/>
    </row>
    <row r="84" spans="1:10" x14ac:dyDescent="0.25">
      <c r="A84" s="117"/>
      <c r="B84" s="117"/>
      <c r="C84" s="117"/>
      <c r="D84" s="117"/>
      <c r="E84" s="122"/>
      <c r="F84" s="122"/>
      <c r="G84" s="122"/>
      <c r="H84" s="122"/>
      <c r="I84" s="122"/>
      <c r="J84" s="122"/>
    </row>
    <row r="85" spans="1:10" x14ac:dyDescent="0.25">
      <c r="A85" s="117"/>
      <c r="B85" s="117"/>
      <c r="C85" s="117"/>
      <c r="D85" s="122"/>
      <c r="E85" s="122"/>
      <c r="F85" s="122"/>
      <c r="G85" s="122"/>
      <c r="H85" s="122"/>
      <c r="I85" s="122"/>
      <c r="J85" s="122"/>
    </row>
    <row r="86" spans="1:10" x14ac:dyDescent="0.25">
      <c r="A86" s="117"/>
      <c r="B86" s="117"/>
      <c r="C86" s="117"/>
      <c r="D86" s="122"/>
      <c r="E86" s="122"/>
      <c r="F86" s="122"/>
      <c r="G86" s="122"/>
      <c r="H86" s="122"/>
      <c r="I86" s="122"/>
      <c r="J86" s="122"/>
    </row>
    <row r="87" spans="1:10" x14ac:dyDescent="0.25">
      <c r="A87" s="117"/>
      <c r="B87" s="117"/>
      <c r="C87" s="117"/>
      <c r="D87" s="116"/>
      <c r="E87" s="117"/>
      <c r="F87" s="122"/>
      <c r="G87" s="122"/>
      <c r="H87" s="122"/>
      <c r="I87" s="122"/>
      <c r="J87" s="122"/>
    </row>
    <row r="88" spans="1:10" x14ac:dyDescent="0.25">
      <c r="A88" s="117"/>
      <c r="B88" s="117"/>
      <c r="C88" s="117"/>
      <c r="D88" s="127"/>
      <c r="E88" s="117"/>
      <c r="F88" s="122"/>
      <c r="G88" s="122"/>
      <c r="H88" s="122"/>
      <c r="I88" s="122"/>
      <c r="J88" s="122"/>
    </row>
    <row r="89" spans="1:10" x14ac:dyDescent="0.25">
      <c r="A89" s="117"/>
      <c r="B89" s="117"/>
      <c r="C89" s="117"/>
      <c r="D89" s="122"/>
      <c r="E89" s="122"/>
      <c r="F89" s="122"/>
      <c r="G89" s="122"/>
      <c r="H89" s="122"/>
      <c r="I89" s="122"/>
      <c r="J89" s="122"/>
    </row>
  </sheetData>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8194" r:id="rId4">
          <objectPr defaultSize="0" r:id="rId5">
            <anchor moveWithCells="1">
              <from>
                <xdr:col>1</xdr:col>
                <xdr:colOff>200025</xdr:colOff>
                <xdr:row>45</xdr:row>
                <xdr:rowOff>57150</xdr:rowOff>
              </from>
              <to>
                <xdr:col>18</xdr:col>
                <xdr:colOff>266700</xdr:colOff>
                <xdr:row>118</xdr:row>
                <xdr:rowOff>85725</xdr:rowOff>
              </to>
            </anchor>
          </objectPr>
        </oleObject>
      </mc:Choice>
      <mc:Fallback>
        <oleObject progId="Word.Document.12" shapeId="8194" r:id="rId4"/>
      </mc:Fallback>
    </mc:AlternateContent>
    <mc:AlternateContent xmlns:mc="http://schemas.openxmlformats.org/markup-compatibility/2006">
      <mc:Choice Requires="x14">
        <oleObject progId="Word.Document.12" shapeId="8195" r:id="rId6">
          <objectPr defaultSize="0" r:id="rId7">
            <anchor moveWithCells="1">
              <from>
                <xdr:col>0</xdr:col>
                <xdr:colOff>0</xdr:colOff>
                <xdr:row>79</xdr:row>
                <xdr:rowOff>171450</xdr:rowOff>
              </from>
              <to>
                <xdr:col>17</xdr:col>
                <xdr:colOff>466725</xdr:colOff>
                <xdr:row>97</xdr:row>
                <xdr:rowOff>9525</xdr:rowOff>
              </to>
            </anchor>
          </objectPr>
        </oleObject>
      </mc:Choice>
      <mc:Fallback>
        <oleObject progId="Word.Document.12" shapeId="8195"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8"/>
  <sheetViews>
    <sheetView topLeftCell="A34" workbookViewId="0">
      <selection activeCell="K49" sqref="K49"/>
    </sheetView>
  </sheetViews>
  <sheetFormatPr defaultColWidth="9.140625" defaultRowHeight="15" x14ac:dyDescent="0.25"/>
  <cols>
    <col min="1" max="2" width="9.140625" style="59"/>
    <col min="3" max="3" width="10.28515625" style="59" customWidth="1"/>
    <col min="4" max="16384" width="9.140625" style="59"/>
  </cols>
  <sheetData>
    <row r="1" spans="1:10" ht="21" x14ac:dyDescent="0.35">
      <c r="A1" s="63" t="s">
        <v>23</v>
      </c>
      <c r="B1" s="61"/>
      <c r="C1" s="61"/>
      <c r="I1" s="63" t="s">
        <v>53</v>
      </c>
    </row>
    <row r="2" spans="1:10" x14ac:dyDescent="0.25">
      <c r="A2" s="61"/>
      <c r="B2" s="65">
        <v>1.1000000000000001</v>
      </c>
      <c r="C2" s="61" t="s">
        <v>24</v>
      </c>
      <c r="D2" s="297" t="s">
        <v>275</v>
      </c>
    </row>
    <row r="3" spans="1:10" x14ac:dyDescent="0.25">
      <c r="A3" s="61"/>
      <c r="B3" s="65" t="s">
        <v>255</v>
      </c>
      <c r="C3" s="61" t="s">
        <v>26</v>
      </c>
      <c r="D3" s="297" t="s">
        <v>276</v>
      </c>
    </row>
    <row r="4" spans="1:10" x14ac:dyDescent="0.25">
      <c r="A4" s="61"/>
      <c r="B4" s="25" t="s">
        <v>27</v>
      </c>
      <c r="C4" s="61"/>
      <c r="D4" s="26" t="s">
        <v>256</v>
      </c>
      <c r="E4" s="66"/>
      <c r="F4" s="66"/>
      <c r="G4" s="66"/>
      <c r="H4" s="66"/>
      <c r="I4" s="66"/>
      <c r="J4" s="66"/>
    </row>
    <row r="5" spans="1:10" x14ac:dyDescent="0.25">
      <c r="A5" s="61"/>
      <c r="B5" s="28"/>
      <c r="C5" s="61"/>
    </row>
    <row r="6" spans="1:10" x14ac:dyDescent="0.25">
      <c r="A6" s="61"/>
      <c r="B6" s="61"/>
      <c r="C6" s="61"/>
      <c r="F6" s="26" t="s">
        <v>29</v>
      </c>
      <c r="G6" s="26"/>
      <c r="H6" s="26" t="s">
        <v>178</v>
      </c>
      <c r="I6" s="26"/>
      <c r="J6" s="26"/>
    </row>
    <row r="7" spans="1:10" ht="26.25" x14ac:dyDescent="0.25">
      <c r="A7" s="60" t="s">
        <v>31</v>
      </c>
      <c r="B7" s="60" t="s">
        <v>32</v>
      </c>
      <c r="C7" s="60" t="s">
        <v>33</v>
      </c>
    </row>
    <row r="8" spans="1:10" x14ac:dyDescent="0.25">
      <c r="A8" s="61"/>
      <c r="B8" s="62" t="s">
        <v>34</v>
      </c>
      <c r="C8" s="62" t="s">
        <v>3</v>
      </c>
    </row>
    <row r="9" spans="1:10" x14ac:dyDescent="0.25">
      <c r="A9" s="65">
        <v>1</v>
      </c>
      <c r="B9" s="65"/>
      <c r="C9" s="72">
        <v>74</v>
      </c>
      <c r="E9" s="61" t="s">
        <v>35</v>
      </c>
      <c r="F9" s="61"/>
    </row>
    <row r="10" spans="1:10" x14ac:dyDescent="0.25">
      <c r="A10" s="65">
        <v>1</v>
      </c>
      <c r="B10" s="65"/>
      <c r="C10" s="72">
        <v>75</v>
      </c>
      <c r="E10" s="61" t="s">
        <v>36</v>
      </c>
      <c r="F10" s="61"/>
    </row>
    <row r="11" spans="1:10" x14ac:dyDescent="0.25">
      <c r="A11" s="65">
        <v>1</v>
      </c>
      <c r="B11" s="65"/>
      <c r="C11" s="72">
        <v>81</v>
      </c>
      <c r="E11" s="61" t="s">
        <v>37</v>
      </c>
      <c r="F11" s="61"/>
    </row>
    <row r="12" spans="1:10" x14ac:dyDescent="0.25">
      <c r="A12" s="65">
        <v>1</v>
      </c>
      <c r="B12" s="65"/>
      <c r="C12" s="72">
        <v>72</v>
      </c>
      <c r="E12" s="61" t="s">
        <v>38</v>
      </c>
      <c r="F12" s="61"/>
    </row>
    <row r="13" spans="1:10" x14ac:dyDescent="0.25">
      <c r="A13" s="65">
        <v>1</v>
      </c>
      <c r="B13" s="65"/>
      <c r="C13" s="72">
        <v>80</v>
      </c>
      <c r="E13" s="61" t="s">
        <v>39</v>
      </c>
    </row>
    <row r="14" spans="1:10" x14ac:dyDescent="0.25">
      <c r="A14" s="65">
        <v>1</v>
      </c>
      <c r="B14" s="65"/>
      <c r="C14" s="72">
        <v>65</v>
      </c>
      <c r="E14" s="61" t="s">
        <v>40</v>
      </c>
    </row>
    <row r="15" spans="1:10" x14ac:dyDescent="0.25">
      <c r="A15" s="65">
        <v>1</v>
      </c>
      <c r="B15" s="65"/>
      <c r="C15" s="72">
        <v>78</v>
      </c>
      <c r="E15" s="61" t="s">
        <v>41</v>
      </c>
    </row>
    <row r="16" spans="1:10" x14ac:dyDescent="0.25">
      <c r="A16" s="183"/>
      <c r="B16" s="65"/>
      <c r="C16" s="33"/>
      <c r="E16" s="61" t="s">
        <v>42</v>
      </c>
    </row>
    <row r="17" spans="1:6" x14ac:dyDescent="0.25">
      <c r="A17" s="183"/>
      <c r="B17" s="65"/>
      <c r="C17" s="33"/>
      <c r="E17" s="61" t="s">
        <v>43</v>
      </c>
      <c r="F17" s="61"/>
    </row>
    <row r="18" spans="1:6" x14ac:dyDescent="0.25">
      <c r="A18" s="183"/>
      <c r="B18" s="65"/>
      <c r="C18" s="33"/>
      <c r="E18" s="61" t="s">
        <v>44</v>
      </c>
      <c r="F18" s="61"/>
    </row>
    <row r="19" spans="1:6" x14ac:dyDescent="0.25">
      <c r="A19" s="183"/>
      <c r="B19" s="65"/>
      <c r="C19" s="33"/>
      <c r="E19" s="61" t="s">
        <v>45</v>
      </c>
      <c r="F19" s="61"/>
    </row>
    <row r="20" spans="1:6" x14ac:dyDescent="0.25">
      <c r="A20" s="183"/>
      <c r="B20" s="65"/>
      <c r="C20" s="33"/>
      <c r="E20" s="61" t="s">
        <v>46</v>
      </c>
      <c r="F20" s="61"/>
    </row>
    <row r="21" spans="1:6" x14ac:dyDescent="0.25">
      <c r="A21" s="183"/>
      <c r="B21" s="65"/>
      <c r="C21" s="33"/>
      <c r="E21" s="61" t="s">
        <v>135</v>
      </c>
    </row>
    <row r="22" spans="1:6" x14ac:dyDescent="0.25">
      <c r="A22" s="183"/>
      <c r="B22" s="65"/>
      <c r="C22" s="65"/>
    </row>
    <row r="23" spans="1:6" x14ac:dyDescent="0.25">
      <c r="A23" s="65"/>
      <c r="B23" s="65"/>
      <c r="C23" s="32"/>
    </row>
    <row r="24" spans="1:6" x14ac:dyDescent="0.25">
      <c r="A24" s="65"/>
      <c r="B24" s="65"/>
      <c r="C24" s="32"/>
    </row>
    <row r="25" spans="1:6" ht="15.75" x14ac:dyDescent="0.25">
      <c r="A25" s="33"/>
      <c r="B25" s="33"/>
      <c r="C25" s="34"/>
      <c r="E25" s="35"/>
    </row>
    <row r="26" spans="1:6" ht="15.75" x14ac:dyDescent="0.25">
      <c r="A26" s="33"/>
      <c r="B26" s="33"/>
      <c r="C26" s="34"/>
      <c r="E26" s="35"/>
    </row>
    <row r="27" spans="1:6" ht="15.75" x14ac:dyDescent="0.25">
      <c r="A27" s="33"/>
      <c r="B27" s="33"/>
      <c r="C27" s="34"/>
      <c r="E27" s="35"/>
    </row>
    <row r="28" spans="1:6" ht="15.75" x14ac:dyDescent="0.25">
      <c r="A28" s="33"/>
      <c r="B28" s="33"/>
      <c r="C28" s="34"/>
      <c r="E28" s="35"/>
    </row>
    <row r="29" spans="1:6" ht="15.75" x14ac:dyDescent="0.25">
      <c r="A29" s="33"/>
      <c r="B29" s="33"/>
      <c r="C29" s="34"/>
      <c r="E29" s="35"/>
    </row>
    <row r="30" spans="1:6" x14ac:dyDescent="0.25">
      <c r="A30" s="33"/>
      <c r="B30" s="33"/>
      <c r="C30" s="34"/>
    </row>
    <row r="31" spans="1:6" x14ac:dyDescent="0.25">
      <c r="A31" s="65"/>
      <c r="B31" s="65"/>
      <c r="C31" s="65"/>
    </row>
    <row r="32" spans="1:6" x14ac:dyDescent="0.25">
      <c r="A32" s="61"/>
      <c r="B32" s="64"/>
      <c r="C32" s="64">
        <f>SUM(C9:C31)</f>
        <v>525</v>
      </c>
      <c r="D32" s="61" t="s">
        <v>48</v>
      </c>
    </row>
    <row r="33" spans="1:5" x14ac:dyDescent="0.25">
      <c r="A33" s="64">
        <f>SUM(A9:A29)</f>
        <v>7</v>
      </c>
      <c r="B33" s="61" t="s">
        <v>49</v>
      </c>
      <c r="C33" s="61"/>
    </row>
    <row r="34" spans="1:5" x14ac:dyDescent="0.25">
      <c r="A34" s="61"/>
      <c r="B34" s="180">
        <f>C32/A33</f>
        <v>75</v>
      </c>
      <c r="C34" s="61" t="s">
        <v>50</v>
      </c>
    </row>
    <row r="35" spans="1:5" x14ac:dyDescent="0.25">
      <c r="A35" s="61"/>
      <c r="B35" s="61"/>
      <c r="C35" s="61"/>
      <c r="D35" s="65">
        <v>81</v>
      </c>
      <c r="E35" s="61" t="s">
        <v>51</v>
      </c>
    </row>
    <row r="36" spans="1:5" x14ac:dyDescent="0.25">
      <c r="A36" s="61"/>
      <c r="B36" s="61"/>
      <c r="C36" s="61"/>
      <c r="D36" s="67">
        <f>B34/D35</f>
        <v>0.92592592592592593</v>
      </c>
      <c r="E36" s="61" t="s">
        <v>52</v>
      </c>
    </row>
    <row r="37" spans="1:5" x14ac:dyDescent="0.25">
      <c r="A37" s="61"/>
      <c r="B37" s="61"/>
      <c r="C37" s="61"/>
    </row>
    <row r="38" spans="1:5" ht="15.75" x14ac:dyDescent="0.25">
      <c r="A38" s="153" t="s">
        <v>184</v>
      </c>
      <c r="B38" s="61"/>
      <c r="C38" s="61"/>
    </row>
  </sheetData>
  <pageMargins left="0.7" right="0.7" top="0.75" bottom="0.75" header="0.3" footer="0.3"/>
  <pageSetup scale="66" orientation="portrait"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43"/>
  <sheetViews>
    <sheetView topLeftCell="B34" workbookViewId="0">
      <selection activeCell="M47" sqref="M47"/>
    </sheetView>
  </sheetViews>
  <sheetFormatPr defaultColWidth="9.140625" defaultRowHeight="18.75" x14ac:dyDescent="0.3"/>
  <cols>
    <col min="1" max="2" width="9.140625" style="59"/>
    <col min="3" max="3" width="10.42578125" style="59" customWidth="1"/>
    <col min="4" max="6" width="9.140625" style="59"/>
    <col min="7" max="9" width="9.140625" style="3"/>
    <col min="10" max="10" width="9.140625" style="38"/>
    <col min="11" max="26" width="9.140625" style="3"/>
    <col min="27" max="27" width="9.140625" style="59"/>
    <col min="28" max="28" width="9.140625" style="4"/>
    <col min="29" max="29" width="9.140625" style="39"/>
    <col min="30" max="16384" width="9.140625" style="59"/>
  </cols>
  <sheetData>
    <row r="1" spans="1:29" ht="21" x14ac:dyDescent="0.35">
      <c r="A1" s="63" t="s">
        <v>23</v>
      </c>
      <c r="B1" s="61"/>
      <c r="C1" s="61"/>
      <c r="G1" s="59"/>
      <c r="H1" s="59"/>
      <c r="I1" s="63" t="s">
        <v>53</v>
      </c>
      <c r="J1" s="59"/>
      <c r="K1" s="59"/>
      <c r="L1" s="59"/>
      <c r="M1" s="59"/>
      <c r="N1" s="59"/>
      <c r="O1" s="59"/>
      <c r="P1" s="59"/>
      <c r="Q1" s="59"/>
      <c r="R1" s="59"/>
      <c r="S1" s="59"/>
      <c r="T1" s="59"/>
      <c r="U1" s="59"/>
      <c r="V1" s="59"/>
      <c r="W1" s="59"/>
      <c r="X1" s="59"/>
      <c r="Y1" s="59"/>
      <c r="Z1" s="59"/>
      <c r="AB1" s="59"/>
      <c r="AC1" s="59"/>
    </row>
    <row r="2" spans="1:29" ht="15" x14ac:dyDescent="0.25">
      <c r="A2" s="61"/>
      <c r="B2" s="65">
        <v>2.2000000000000002</v>
      </c>
      <c r="C2" s="61" t="s">
        <v>24</v>
      </c>
      <c r="D2" s="297" t="s">
        <v>183</v>
      </c>
      <c r="G2" s="59"/>
      <c r="H2" s="59"/>
      <c r="I2" s="59"/>
      <c r="J2" s="59"/>
      <c r="K2" s="59"/>
      <c r="L2" s="59"/>
      <c r="M2" s="59"/>
      <c r="N2" s="59"/>
      <c r="O2" s="59"/>
      <c r="P2" s="59"/>
      <c r="Q2" s="59"/>
      <c r="R2" s="59"/>
      <c r="S2" s="59"/>
      <c r="T2" s="59"/>
      <c r="U2" s="59"/>
      <c r="V2" s="59"/>
      <c r="W2" s="59"/>
      <c r="X2" s="59"/>
      <c r="Y2" s="59"/>
      <c r="Z2" s="59"/>
      <c r="AB2" s="59"/>
      <c r="AC2" s="59"/>
    </row>
    <row r="3" spans="1:29" ht="15" x14ac:dyDescent="0.25">
      <c r="A3" s="61"/>
      <c r="B3" s="65" t="s">
        <v>25</v>
      </c>
      <c r="C3" s="61" t="s">
        <v>26</v>
      </c>
      <c r="D3" s="297" t="s">
        <v>219</v>
      </c>
      <c r="G3" s="59"/>
      <c r="H3" s="59"/>
      <c r="I3" s="59"/>
      <c r="J3" s="59"/>
      <c r="K3" s="59"/>
      <c r="L3" s="59"/>
      <c r="M3" s="59"/>
      <c r="N3" s="59"/>
      <c r="O3" s="59"/>
      <c r="P3" s="59"/>
      <c r="Q3" s="59"/>
      <c r="R3" s="59"/>
      <c r="S3" s="59"/>
      <c r="T3" s="59"/>
      <c r="U3" s="59"/>
      <c r="V3" s="59"/>
      <c r="W3" s="59"/>
      <c r="X3" s="59"/>
      <c r="Y3" s="59"/>
      <c r="Z3" s="59"/>
      <c r="AB3" s="59"/>
      <c r="AC3" s="59"/>
    </row>
    <row r="4" spans="1:29" ht="15" x14ac:dyDescent="0.25">
      <c r="A4" s="61"/>
      <c r="B4" s="25" t="s">
        <v>27</v>
      </c>
      <c r="C4" s="61"/>
      <c r="D4" s="26" t="s">
        <v>28</v>
      </c>
      <c r="E4" s="66"/>
      <c r="F4" s="66"/>
      <c r="G4" s="66"/>
      <c r="H4" s="66"/>
      <c r="I4" s="66"/>
      <c r="J4" s="66"/>
      <c r="K4" s="59"/>
      <c r="L4" s="59"/>
      <c r="M4" s="59"/>
      <c r="N4" s="59"/>
      <c r="O4" s="59"/>
      <c r="P4" s="59"/>
      <c r="Q4" s="59"/>
      <c r="R4" s="59"/>
      <c r="S4" s="59"/>
      <c r="T4" s="59"/>
      <c r="U4" s="59"/>
      <c r="V4" s="59"/>
      <c r="W4" s="59"/>
      <c r="X4" s="59"/>
      <c r="Y4" s="59"/>
      <c r="Z4" s="59"/>
      <c r="AB4" s="59"/>
      <c r="AC4" s="59"/>
    </row>
    <row r="5" spans="1:29" ht="15" x14ac:dyDescent="0.25">
      <c r="A5" s="61"/>
      <c r="B5" s="28"/>
      <c r="C5" s="61"/>
      <c r="G5" s="59"/>
      <c r="H5" s="59"/>
      <c r="I5" s="59"/>
      <c r="J5" s="59"/>
      <c r="K5" s="59"/>
      <c r="L5" s="59"/>
      <c r="M5" s="59"/>
      <c r="N5" s="59"/>
      <c r="O5" s="59"/>
      <c r="P5" s="59"/>
      <c r="Q5" s="59"/>
      <c r="R5" s="59"/>
      <c r="S5" s="59"/>
      <c r="T5" s="59"/>
      <c r="U5" s="59"/>
      <c r="V5" s="59"/>
      <c r="W5" s="59"/>
      <c r="X5" s="59"/>
      <c r="Y5" s="59"/>
      <c r="Z5" s="59"/>
      <c r="AB5" s="59"/>
      <c r="AC5" s="59"/>
    </row>
    <row r="6" spans="1:29" ht="15" x14ac:dyDescent="0.25">
      <c r="A6" s="61"/>
      <c r="B6" s="61"/>
      <c r="C6" s="61"/>
      <c r="F6" s="26" t="s">
        <v>29</v>
      </c>
      <c r="G6" s="26"/>
      <c r="H6" s="26" t="s">
        <v>174</v>
      </c>
      <c r="I6" s="26"/>
      <c r="J6" s="26"/>
      <c r="K6" s="59"/>
      <c r="L6" s="59"/>
      <c r="M6" s="59"/>
      <c r="N6" s="59"/>
      <c r="O6" s="59"/>
      <c r="P6" s="59"/>
      <c r="Q6" s="59"/>
      <c r="R6" s="59"/>
      <c r="S6" s="59"/>
      <c r="T6" s="59"/>
      <c r="U6" s="59"/>
      <c r="V6" s="59"/>
      <c r="W6" s="59"/>
      <c r="X6" s="59"/>
      <c r="Y6" s="59"/>
      <c r="Z6" s="59"/>
      <c r="AB6" s="59"/>
      <c r="AC6" s="59"/>
    </row>
    <row r="7" spans="1:29" ht="26.25" x14ac:dyDescent="0.25">
      <c r="A7" s="60" t="s">
        <v>31</v>
      </c>
      <c r="B7" s="165" t="s">
        <v>32</v>
      </c>
      <c r="C7" s="165" t="s">
        <v>33</v>
      </c>
      <c r="G7" s="59"/>
      <c r="H7" s="59"/>
      <c r="I7" s="59"/>
      <c r="J7" s="59"/>
      <c r="K7" s="59"/>
      <c r="L7" s="59"/>
      <c r="M7" s="59"/>
      <c r="N7" s="59"/>
      <c r="O7" s="59"/>
      <c r="P7" s="59"/>
      <c r="Q7" s="59"/>
      <c r="R7" s="59"/>
      <c r="S7" s="59"/>
      <c r="T7" s="59"/>
      <c r="U7" s="59"/>
      <c r="V7" s="59"/>
      <c r="W7" s="59"/>
      <c r="X7" s="59"/>
      <c r="Y7" s="59"/>
      <c r="Z7" s="59"/>
      <c r="AB7" s="59"/>
      <c r="AC7" s="59"/>
    </row>
    <row r="8" spans="1:29" ht="15" x14ac:dyDescent="0.25">
      <c r="A8" s="61"/>
      <c r="B8" s="166" t="s">
        <v>34</v>
      </c>
      <c r="C8" s="166" t="s">
        <v>3</v>
      </c>
      <c r="G8" s="59"/>
      <c r="H8" s="59"/>
      <c r="I8" s="59"/>
      <c r="J8" s="59"/>
      <c r="K8" s="59"/>
      <c r="L8" s="59"/>
      <c r="M8" s="59"/>
      <c r="N8" s="59"/>
      <c r="O8" s="59"/>
      <c r="P8" s="59"/>
      <c r="Q8" s="59"/>
      <c r="R8" s="59"/>
      <c r="S8" s="59"/>
      <c r="T8" s="59"/>
      <c r="U8" s="59"/>
      <c r="V8" s="59"/>
      <c r="W8" s="59"/>
      <c r="X8" s="59"/>
      <c r="Y8" s="59"/>
      <c r="Z8" s="59"/>
      <c r="AB8" s="59"/>
      <c r="AC8" s="59"/>
    </row>
    <row r="9" spans="1:29" ht="15" x14ac:dyDescent="0.25">
      <c r="A9" s="184">
        <v>1</v>
      </c>
      <c r="B9" s="172"/>
      <c r="C9" s="172">
        <v>50</v>
      </c>
      <c r="E9" s="61" t="s">
        <v>35</v>
      </c>
      <c r="F9" s="61"/>
      <c r="G9" s="59"/>
      <c r="H9" s="59"/>
      <c r="I9" s="59"/>
      <c r="J9" s="59"/>
      <c r="K9" s="59"/>
      <c r="L9" s="59"/>
      <c r="M9" s="59"/>
      <c r="N9" s="59"/>
      <c r="O9" s="59"/>
      <c r="P9" s="59"/>
      <c r="Q9" s="59"/>
      <c r="R9" s="59"/>
      <c r="S9" s="59"/>
      <c r="T9" s="59"/>
      <c r="U9" s="59"/>
      <c r="V9" s="59"/>
      <c r="W9" s="59"/>
      <c r="X9" s="59"/>
      <c r="Y9" s="59"/>
      <c r="Z9" s="59"/>
      <c r="AB9" s="59"/>
      <c r="AC9" s="59"/>
    </row>
    <row r="10" spans="1:29" ht="15" x14ac:dyDescent="0.25">
      <c r="A10" s="184">
        <v>1</v>
      </c>
      <c r="B10" s="172"/>
      <c r="C10" s="172">
        <v>50</v>
      </c>
      <c r="E10" s="61" t="s">
        <v>36</v>
      </c>
      <c r="F10" s="61"/>
      <c r="G10" s="59"/>
      <c r="H10" s="59"/>
      <c r="I10" s="59"/>
      <c r="J10" s="59"/>
      <c r="K10" s="59"/>
      <c r="L10" s="59"/>
      <c r="M10" s="59"/>
      <c r="N10" s="59"/>
      <c r="O10" s="59"/>
      <c r="P10" s="59"/>
      <c r="Q10" s="59"/>
      <c r="R10" s="59"/>
      <c r="S10" s="59"/>
      <c r="T10" s="59"/>
      <c r="U10" s="59"/>
      <c r="V10" s="59"/>
      <c r="W10" s="59"/>
      <c r="X10" s="59"/>
      <c r="Y10" s="59"/>
      <c r="Z10" s="59"/>
      <c r="AB10" s="59"/>
      <c r="AC10" s="59"/>
    </row>
    <row r="11" spans="1:29" ht="15" x14ac:dyDescent="0.25">
      <c r="A11" s="184">
        <v>1</v>
      </c>
      <c r="B11" s="172"/>
      <c r="C11" s="172">
        <v>50</v>
      </c>
      <c r="E11" s="61" t="s">
        <v>37</v>
      </c>
      <c r="F11" s="61"/>
      <c r="G11" s="59"/>
      <c r="H11" s="59"/>
      <c r="I11" s="59"/>
      <c r="J11" s="59"/>
      <c r="K11" s="59"/>
      <c r="L11" s="59"/>
      <c r="M11" s="59"/>
      <c r="N11" s="59"/>
      <c r="O11" s="59"/>
      <c r="P11" s="59"/>
      <c r="Q11" s="59"/>
      <c r="R11" s="59"/>
      <c r="S11" s="59"/>
      <c r="T11" s="59"/>
      <c r="U11" s="59"/>
      <c r="V11" s="59"/>
      <c r="W11" s="59"/>
      <c r="X11" s="59"/>
      <c r="Y11" s="59"/>
      <c r="Z11" s="59"/>
      <c r="AB11" s="59"/>
      <c r="AC11" s="59"/>
    </row>
    <row r="12" spans="1:29" ht="15" x14ac:dyDescent="0.25">
      <c r="A12" s="184">
        <v>1</v>
      </c>
      <c r="B12" s="172"/>
      <c r="C12" s="172">
        <v>50</v>
      </c>
      <c r="E12" s="61" t="s">
        <v>38</v>
      </c>
      <c r="F12" s="61"/>
      <c r="G12" s="59"/>
      <c r="H12" s="59"/>
      <c r="I12" s="59"/>
      <c r="J12" s="59"/>
      <c r="K12" s="59"/>
      <c r="L12" s="59"/>
      <c r="M12" s="59"/>
      <c r="N12" s="59"/>
      <c r="O12" s="59"/>
      <c r="P12" s="59"/>
      <c r="Q12" s="59"/>
      <c r="R12" s="59"/>
      <c r="S12" s="59"/>
      <c r="T12" s="59"/>
      <c r="U12" s="59"/>
      <c r="V12" s="59"/>
      <c r="W12" s="59"/>
      <c r="X12" s="59"/>
      <c r="Y12" s="59"/>
      <c r="Z12" s="59"/>
      <c r="AB12" s="59"/>
      <c r="AC12" s="59"/>
    </row>
    <row r="13" spans="1:29" ht="15" x14ac:dyDescent="0.25">
      <c r="A13" s="184">
        <v>1</v>
      </c>
      <c r="B13" s="172"/>
      <c r="C13" s="172">
        <v>50</v>
      </c>
      <c r="E13" s="61" t="s">
        <v>39</v>
      </c>
      <c r="G13" s="59"/>
      <c r="H13" s="59"/>
      <c r="I13" s="59"/>
      <c r="J13" s="59"/>
      <c r="K13" s="59"/>
      <c r="L13" s="59"/>
      <c r="M13" s="59"/>
      <c r="N13" s="59"/>
      <c r="O13" s="59"/>
      <c r="P13" s="59"/>
      <c r="Q13" s="59"/>
      <c r="R13" s="59"/>
      <c r="S13" s="59"/>
      <c r="T13" s="59"/>
      <c r="U13" s="59"/>
      <c r="V13" s="59"/>
      <c r="W13" s="59"/>
      <c r="X13" s="59"/>
      <c r="Y13" s="59"/>
      <c r="Z13" s="59"/>
      <c r="AB13" s="59"/>
      <c r="AC13" s="59"/>
    </row>
    <row r="14" spans="1:29" ht="15" x14ac:dyDescent="0.25">
      <c r="A14" s="184">
        <v>1</v>
      </c>
      <c r="B14" s="172"/>
      <c r="C14" s="172">
        <v>50</v>
      </c>
      <c r="E14" s="61" t="s">
        <v>40</v>
      </c>
      <c r="G14" s="59"/>
      <c r="H14" s="59"/>
      <c r="I14" s="59"/>
      <c r="J14" s="59"/>
      <c r="K14" s="59"/>
      <c r="L14" s="59"/>
      <c r="M14" s="59"/>
      <c r="N14" s="59"/>
      <c r="O14" s="59"/>
      <c r="P14" s="59"/>
      <c r="Q14" s="59"/>
      <c r="R14" s="59"/>
      <c r="S14" s="59"/>
      <c r="T14" s="59"/>
      <c r="U14" s="59"/>
      <c r="V14" s="59"/>
      <c r="W14" s="59"/>
      <c r="X14" s="59"/>
      <c r="Y14" s="59"/>
      <c r="Z14" s="59"/>
      <c r="AB14" s="59"/>
      <c r="AC14" s="59"/>
    </row>
    <row r="15" spans="1:29" ht="15" x14ac:dyDescent="0.25">
      <c r="A15" s="184">
        <v>1</v>
      </c>
      <c r="B15" s="172"/>
      <c r="C15" s="172">
        <v>50</v>
      </c>
      <c r="E15" s="61" t="s">
        <v>41</v>
      </c>
      <c r="G15" s="59"/>
      <c r="H15" s="59"/>
      <c r="I15" s="59"/>
      <c r="J15" s="59"/>
      <c r="K15" s="59"/>
      <c r="L15" s="59"/>
      <c r="M15" s="59"/>
      <c r="N15" s="59"/>
      <c r="O15" s="59"/>
      <c r="P15" s="59"/>
      <c r="Q15" s="59"/>
      <c r="R15" s="59"/>
      <c r="S15" s="59"/>
      <c r="T15" s="59"/>
      <c r="U15" s="59"/>
      <c r="V15" s="59"/>
      <c r="W15" s="59"/>
      <c r="X15" s="59"/>
      <c r="Y15" s="59"/>
      <c r="Z15" s="59"/>
      <c r="AB15" s="59"/>
      <c r="AC15" s="59"/>
    </row>
    <row r="16" spans="1:29" ht="15" x14ac:dyDescent="0.25">
      <c r="A16" s="184">
        <v>1</v>
      </c>
      <c r="B16" s="172"/>
      <c r="C16" s="172">
        <v>50</v>
      </c>
      <c r="E16" s="61" t="s">
        <v>42</v>
      </c>
      <c r="G16" s="59"/>
      <c r="H16" s="59"/>
      <c r="I16" s="59"/>
      <c r="J16" s="59"/>
      <c r="K16" s="59"/>
      <c r="L16" s="59"/>
      <c r="M16" s="59"/>
      <c r="N16" s="59"/>
      <c r="O16" s="59"/>
      <c r="P16" s="59"/>
      <c r="Q16" s="59"/>
      <c r="R16" s="59"/>
      <c r="S16" s="59"/>
      <c r="T16" s="59"/>
      <c r="U16" s="59"/>
      <c r="V16" s="59"/>
      <c r="W16" s="59"/>
      <c r="X16" s="59"/>
      <c r="Y16" s="59"/>
      <c r="Z16" s="59"/>
      <c r="AB16" s="59"/>
      <c r="AC16" s="59"/>
    </row>
    <row r="17" spans="1:29" ht="15" x14ac:dyDescent="0.25">
      <c r="A17" s="184">
        <v>1</v>
      </c>
      <c r="B17" s="172"/>
      <c r="C17" s="172">
        <v>0</v>
      </c>
      <c r="E17" s="61" t="s">
        <v>43</v>
      </c>
      <c r="F17" s="61"/>
      <c r="G17" s="59"/>
      <c r="H17" s="59"/>
      <c r="I17" s="59"/>
      <c r="J17" s="59"/>
      <c r="K17" s="59"/>
      <c r="L17" s="59"/>
      <c r="M17" s="59"/>
      <c r="N17" s="59"/>
      <c r="O17" s="59"/>
      <c r="P17" s="59"/>
      <c r="Q17" s="59"/>
      <c r="R17" s="59"/>
      <c r="S17" s="59"/>
      <c r="T17" s="59"/>
      <c r="U17" s="59"/>
      <c r="V17" s="59"/>
      <c r="W17" s="59"/>
      <c r="X17" s="59"/>
      <c r="Y17" s="59"/>
      <c r="Z17" s="59"/>
      <c r="AB17" s="59"/>
      <c r="AC17" s="59"/>
    </row>
    <row r="18" spans="1:29" ht="15" x14ac:dyDescent="0.25">
      <c r="A18" s="184">
        <v>1</v>
      </c>
      <c r="B18" s="172"/>
      <c r="C18" s="172">
        <v>50</v>
      </c>
      <c r="E18" s="61" t="s">
        <v>44</v>
      </c>
      <c r="F18" s="61"/>
      <c r="G18" s="59"/>
      <c r="H18" s="59"/>
      <c r="I18" s="59"/>
      <c r="J18" s="59"/>
      <c r="K18" s="59"/>
      <c r="L18" s="59"/>
      <c r="M18" s="59"/>
      <c r="N18" s="59"/>
      <c r="O18" s="59"/>
      <c r="P18" s="59"/>
      <c r="Q18" s="59"/>
      <c r="R18" s="59"/>
      <c r="S18" s="59"/>
      <c r="T18" s="59"/>
      <c r="U18" s="59"/>
      <c r="V18" s="59"/>
      <c r="W18" s="59"/>
      <c r="X18" s="59"/>
      <c r="Y18" s="59"/>
      <c r="Z18" s="59"/>
      <c r="AB18" s="59"/>
      <c r="AC18" s="59"/>
    </row>
    <row r="19" spans="1:29" ht="15" x14ac:dyDescent="0.25">
      <c r="A19" s="184"/>
      <c r="B19" s="172"/>
      <c r="C19" s="172"/>
      <c r="E19" s="61" t="s">
        <v>45</v>
      </c>
      <c r="F19" s="61"/>
      <c r="G19" s="59"/>
      <c r="H19" s="59"/>
      <c r="I19" s="59"/>
      <c r="J19" s="59"/>
      <c r="K19" s="59"/>
      <c r="L19" s="59"/>
      <c r="M19" s="59"/>
      <c r="N19" s="59"/>
      <c r="O19" s="59"/>
      <c r="P19" s="59"/>
      <c r="Q19" s="59"/>
      <c r="R19" s="59"/>
      <c r="S19" s="59"/>
      <c r="T19" s="59"/>
      <c r="U19" s="59"/>
      <c r="V19" s="59"/>
      <c r="W19" s="59"/>
      <c r="X19" s="59"/>
      <c r="Y19" s="59"/>
      <c r="Z19" s="59"/>
      <c r="AB19" s="59"/>
      <c r="AC19" s="59"/>
    </row>
    <row r="20" spans="1:29" ht="15" x14ac:dyDescent="0.25">
      <c r="A20" s="184"/>
      <c r="B20" s="172"/>
      <c r="C20" s="172"/>
      <c r="E20" s="61" t="s">
        <v>46</v>
      </c>
      <c r="F20" s="61"/>
      <c r="G20" s="59"/>
      <c r="H20" s="59"/>
      <c r="I20" s="59"/>
      <c r="J20" s="59"/>
      <c r="K20" s="59"/>
      <c r="L20" s="59"/>
      <c r="M20" s="59"/>
      <c r="N20" s="59"/>
      <c r="O20" s="59"/>
      <c r="P20" s="59"/>
      <c r="Q20" s="59"/>
      <c r="R20" s="59"/>
      <c r="S20" s="59"/>
      <c r="T20" s="59"/>
      <c r="U20" s="59"/>
      <c r="V20" s="59"/>
      <c r="W20" s="59"/>
      <c r="X20" s="59"/>
      <c r="Y20" s="59"/>
      <c r="Z20" s="59"/>
      <c r="AB20" s="59"/>
      <c r="AC20" s="59"/>
    </row>
    <row r="21" spans="1:29" ht="15" x14ac:dyDescent="0.25">
      <c r="A21" s="184"/>
      <c r="B21" s="172"/>
      <c r="C21" s="172"/>
      <c r="E21" s="61" t="s">
        <v>135</v>
      </c>
      <c r="G21" s="59"/>
      <c r="H21" s="59"/>
      <c r="I21" s="59"/>
      <c r="J21" s="59"/>
      <c r="K21" s="59"/>
      <c r="L21" s="59"/>
      <c r="M21" s="59"/>
      <c r="N21" s="59"/>
      <c r="O21" s="59"/>
      <c r="P21" s="59"/>
      <c r="Q21" s="59"/>
      <c r="R21" s="59"/>
      <c r="S21" s="59"/>
      <c r="T21" s="59"/>
      <c r="U21" s="59"/>
      <c r="V21" s="59"/>
      <c r="W21" s="59"/>
      <c r="X21" s="59"/>
      <c r="Y21" s="59"/>
      <c r="Z21" s="59"/>
      <c r="AB21" s="59"/>
      <c r="AC21" s="59"/>
    </row>
    <row r="22" spans="1:29" ht="15" x14ac:dyDescent="0.25">
      <c r="A22" s="184"/>
      <c r="B22" s="172"/>
      <c r="C22" s="172"/>
      <c r="G22" s="59"/>
      <c r="H22" s="59"/>
      <c r="I22" s="59"/>
      <c r="J22" s="59"/>
      <c r="K22" s="59"/>
      <c r="L22" s="59"/>
      <c r="M22" s="59"/>
      <c r="N22" s="59"/>
      <c r="O22" s="59"/>
      <c r="P22" s="59"/>
      <c r="Q22" s="59"/>
      <c r="R22" s="59"/>
      <c r="S22" s="59"/>
      <c r="T22" s="59"/>
      <c r="U22" s="59"/>
      <c r="V22" s="59"/>
      <c r="W22" s="59"/>
      <c r="X22" s="59"/>
      <c r="Y22" s="59"/>
      <c r="Z22" s="59"/>
      <c r="AB22" s="59"/>
      <c r="AC22" s="59"/>
    </row>
    <row r="23" spans="1:29" ht="15" x14ac:dyDescent="0.25">
      <c r="A23" s="184"/>
      <c r="B23" s="172"/>
      <c r="C23" s="172"/>
      <c r="G23" s="59"/>
      <c r="H23" s="59"/>
      <c r="I23" s="59"/>
      <c r="J23" s="59"/>
      <c r="K23" s="59"/>
      <c r="L23" s="59"/>
      <c r="M23" s="59"/>
      <c r="N23" s="59"/>
      <c r="O23" s="59"/>
      <c r="P23" s="59"/>
      <c r="Q23" s="59"/>
      <c r="R23" s="59"/>
      <c r="S23" s="59"/>
      <c r="T23" s="59"/>
      <c r="U23" s="59"/>
      <c r="V23" s="59"/>
      <c r="W23" s="59"/>
      <c r="X23" s="59"/>
      <c r="Y23" s="59"/>
      <c r="Z23" s="59"/>
      <c r="AB23" s="59"/>
      <c r="AC23" s="59"/>
    </row>
    <row r="24" spans="1:29" ht="15" x14ac:dyDescent="0.25">
      <c r="A24" s="184"/>
      <c r="B24" s="172"/>
      <c r="C24" s="172"/>
      <c r="G24" s="59"/>
      <c r="H24" s="59"/>
      <c r="I24" s="59"/>
      <c r="J24" s="59"/>
      <c r="K24" s="59"/>
      <c r="L24" s="59"/>
      <c r="M24" s="59"/>
      <c r="N24" s="59"/>
      <c r="O24" s="59"/>
      <c r="P24" s="59"/>
      <c r="Q24" s="59"/>
      <c r="R24" s="59"/>
      <c r="S24" s="59"/>
      <c r="T24" s="59"/>
      <c r="U24" s="59"/>
      <c r="V24" s="59"/>
      <c r="W24" s="59"/>
      <c r="X24" s="59"/>
      <c r="Y24" s="59"/>
      <c r="Z24" s="59"/>
      <c r="AB24" s="59"/>
      <c r="AC24" s="59"/>
    </row>
    <row r="25" spans="1:29" ht="15.75" x14ac:dyDescent="0.25">
      <c r="A25" s="184"/>
      <c r="B25" s="172"/>
      <c r="C25" s="172"/>
      <c r="E25" s="35"/>
      <c r="G25" s="59"/>
      <c r="H25" s="59"/>
      <c r="I25" s="59"/>
      <c r="J25" s="59"/>
      <c r="K25" s="59"/>
      <c r="L25" s="59"/>
      <c r="M25" s="59"/>
      <c r="N25" s="59"/>
      <c r="O25" s="59"/>
      <c r="P25" s="59"/>
      <c r="Q25" s="59"/>
      <c r="R25" s="59"/>
      <c r="S25" s="59"/>
      <c r="T25" s="59"/>
      <c r="U25" s="59"/>
      <c r="V25" s="59"/>
      <c r="W25" s="59"/>
      <c r="X25" s="59"/>
      <c r="Y25" s="59"/>
      <c r="Z25" s="59"/>
      <c r="AB25" s="59"/>
      <c r="AC25" s="59"/>
    </row>
    <row r="26" spans="1:29" ht="15.75" x14ac:dyDescent="0.25">
      <c r="A26" s="184"/>
      <c r="B26" s="172"/>
      <c r="C26" s="172"/>
      <c r="E26" s="35"/>
      <c r="G26" s="59"/>
      <c r="H26" s="59"/>
      <c r="I26" s="59"/>
      <c r="J26" s="59"/>
      <c r="K26" s="59"/>
      <c r="L26" s="59"/>
      <c r="M26" s="59"/>
      <c r="N26" s="59"/>
      <c r="O26" s="59"/>
      <c r="P26" s="59"/>
      <c r="Q26" s="59"/>
      <c r="R26" s="59"/>
      <c r="S26" s="59"/>
      <c r="T26" s="59"/>
      <c r="U26" s="59"/>
      <c r="V26" s="59"/>
      <c r="W26" s="59"/>
      <c r="X26" s="59"/>
      <c r="Y26" s="59"/>
      <c r="Z26" s="59"/>
      <c r="AB26" s="59"/>
      <c r="AC26" s="59"/>
    </row>
    <row r="27" spans="1:29" ht="15.75" x14ac:dyDescent="0.25">
      <c r="A27" s="33"/>
      <c r="B27" s="33"/>
      <c r="C27" s="34"/>
      <c r="E27" s="35"/>
      <c r="G27" s="59"/>
      <c r="H27" s="59"/>
      <c r="I27" s="59"/>
      <c r="J27" s="59"/>
      <c r="K27" s="59"/>
      <c r="L27" s="59"/>
      <c r="M27" s="59"/>
      <c r="N27" s="59"/>
      <c r="O27" s="59"/>
      <c r="P27" s="59"/>
      <c r="Q27" s="59"/>
      <c r="R27" s="59"/>
      <c r="S27" s="59"/>
      <c r="T27" s="59"/>
      <c r="U27" s="59"/>
      <c r="V27" s="59"/>
      <c r="W27" s="59"/>
      <c r="X27" s="59"/>
      <c r="Y27" s="59"/>
      <c r="Z27" s="59"/>
      <c r="AB27" s="59"/>
      <c r="AC27" s="59"/>
    </row>
    <row r="28" spans="1:29" ht="15.75" x14ac:dyDescent="0.25">
      <c r="A28" s="33"/>
      <c r="B28" s="33"/>
      <c r="C28" s="34"/>
      <c r="E28" s="35"/>
      <c r="G28" s="59"/>
      <c r="H28" s="59"/>
      <c r="I28" s="59"/>
      <c r="J28" s="59"/>
      <c r="K28" s="59"/>
      <c r="L28" s="59"/>
      <c r="M28" s="59"/>
      <c r="N28" s="59"/>
      <c r="O28" s="59"/>
      <c r="P28" s="59"/>
      <c r="Q28" s="59"/>
      <c r="R28" s="59"/>
      <c r="S28" s="59"/>
      <c r="T28" s="59"/>
      <c r="U28" s="59"/>
      <c r="V28" s="59"/>
      <c r="W28" s="59"/>
      <c r="X28" s="59"/>
      <c r="Y28" s="59"/>
      <c r="Z28" s="59"/>
      <c r="AB28" s="59"/>
      <c r="AC28" s="59"/>
    </row>
    <row r="29" spans="1:29" ht="15.75" x14ac:dyDescent="0.25">
      <c r="A29" s="33"/>
      <c r="B29" s="33"/>
      <c r="C29" s="34"/>
      <c r="E29" s="35"/>
      <c r="G29" s="59"/>
      <c r="H29" s="59"/>
      <c r="I29" s="59"/>
      <c r="J29" s="59"/>
      <c r="K29" s="59"/>
      <c r="L29" s="59"/>
      <c r="M29" s="59"/>
      <c r="N29" s="59"/>
      <c r="O29" s="59"/>
      <c r="P29" s="59"/>
      <c r="Q29" s="59"/>
      <c r="R29" s="59"/>
      <c r="S29" s="59"/>
      <c r="T29" s="59"/>
      <c r="U29" s="59"/>
      <c r="V29" s="59"/>
      <c r="W29" s="59"/>
      <c r="X29" s="59"/>
      <c r="Y29" s="59"/>
      <c r="Z29" s="59"/>
      <c r="AB29" s="59"/>
      <c r="AC29" s="59"/>
    </row>
    <row r="30" spans="1:29" ht="15" x14ac:dyDescent="0.25">
      <c r="A30" s="33"/>
      <c r="B30" s="33"/>
      <c r="C30" s="34"/>
      <c r="G30" s="59"/>
      <c r="H30" s="59"/>
      <c r="I30" s="59"/>
      <c r="J30" s="59"/>
      <c r="K30" s="59"/>
      <c r="L30" s="59"/>
      <c r="M30" s="59"/>
      <c r="N30" s="59"/>
      <c r="O30" s="59"/>
      <c r="P30" s="59"/>
      <c r="Q30" s="59"/>
      <c r="R30" s="59"/>
      <c r="S30" s="59"/>
      <c r="T30" s="59"/>
      <c r="U30" s="59"/>
      <c r="V30" s="59"/>
      <c r="W30" s="59"/>
      <c r="X30" s="59"/>
      <c r="Y30" s="59"/>
      <c r="Z30" s="59"/>
      <c r="AB30" s="59"/>
      <c r="AC30" s="59"/>
    </row>
    <row r="31" spans="1:29" ht="15" x14ac:dyDescent="0.25">
      <c r="A31" s="33"/>
      <c r="B31" s="33"/>
      <c r="C31" s="34"/>
      <c r="G31" s="59"/>
      <c r="H31" s="59"/>
      <c r="I31" s="59"/>
      <c r="J31" s="59"/>
      <c r="K31" s="59"/>
      <c r="L31" s="59"/>
      <c r="M31" s="59"/>
      <c r="N31" s="59"/>
      <c r="O31" s="59"/>
      <c r="P31" s="59"/>
      <c r="Q31" s="59"/>
      <c r="R31" s="59"/>
      <c r="S31" s="59"/>
      <c r="T31" s="59"/>
      <c r="U31" s="59"/>
      <c r="V31" s="59"/>
      <c r="W31" s="59"/>
      <c r="X31" s="59"/>
      <c r="Y31" s="59"/>
      <c r="Z31" s="59"/>
      <c r="AB31" s="59"/>
      <c r="AC31" s="59"/>
    </row>
    <row r="32" spans="1:29" ht="15" x14ac:dyDescent="0.25">
      <c r="A32" s="33"/>
      <c r="B32" s="33"/>
      <c r="C32" s="34"/>
      <c r="G32" s="59"/>
      <c r="H32" s="59"/>
      <c r="I32" s="59"/>
      <c r="J32" s="59"/>
      <c r="K32" s="59"/>
      <c r="L32" s="59"/>
      <c r="M32" s="59"/>
      <c r="N32" s="59"/>
      <c r="O32" s="59"/>
      <c r="P32" s="59"/>
      <c r="Q32" s="59"/>
      <c r="R32" s="59"/>
      <c r="S32" s="59"/>
      <c r="T32" s="59"/>
      <c r="U32" s="59"/>
      <c r="V32" s="59"/>
      <c r="W32" s="59"/>
      <c r="X32" s="59"/>
      <c r="Y32" s="59"/>
      <c r="Z32" s="59"/>
      <c r="AB32" s="59"/>
      <c r="AC32" s="59"/>
    </row>
    <row r="33" spans="1:29" ht="15" x14ac:dyDescent="0.25">
      <c r="A33" s="33"/>
      <c r="B33" s="33"/>
      <c r="C33" s="34"/>
      <c r="G33" s="59"/>
      <c r="H33" s="59"/>
      <c r="I33" s="59"/>
      <c r="J33" s="59"/>
      <c r="K33" s="59"/>
      <c r="L33" s="59"/>
      <c r="M33" s="59"/>
      <c r="N33" s="59"/>
      <c r="O33" s="59"/>
      <c r="P33" s="59"/>
      <c r="Q33" s="59"/>
      <c r="R33" s="59"/>
      <c r="S33" s="59"/>
      <c r="T33" s="59"/>
      <c r="U33" s="59"/>
      <c r="V33" s="59"/>
      <c r="W33" s="59"/>
      <c r="X33" s="59"/>
      <c r="Y33" s="59"/>
      <c r="Z33" s="59"/>
      <c r="AB33" s="59"/>
      <c r="AC33" s="59"/>
    </row>
    <row r="34" spans="1:29" ht="15" x14ac:dyDescent="0.25">
      <c r="A34" s="33"/>
      <c r="B34" s="33"/>
      <c r="C34" s="34"/>
      <c r="G34" s="59"/>
      <c r="H34" s="59"/>
      <c r="I34" s="59"/>
      <c r="J34" s="59"/>
      <c r="K34" s="59"/>
      <c r="L34" s="59"/>
      <c r="M34" s="59"/>
      <c r="N34" s="59"/>
      <c r="O34" s="59"/>
      <c r="P34" s="59"/>
      <c r="Q34" s="59"/>
      <c r="R34" s="59"/>
      <c r="S34" s="59"/>
      <c r="T34" s="59"/>
      <c r="U34" s="59"/>
      <c r="V34" s="59"/>
      <c r="W34" s="59"/>
      <c r="X34" s="59"/>
      <c r="Y34" s="59"/>
      <c r="Z34" s="59"/>
      <c r="AB34" s="59"/>
      <c r="AC34" s="59"/>
    </row>
    <row r="35" spans="1:29" ht="15" x14ac:dyDescent="0.25">
      <c r="A35" s="65"/>
      <c r="B35" s="65"/>
      <c r="C35" s="65"/>
      <c r="G35" s="59"/>
      <c r="H35" s="59"/>
      <c r="I35" s="59"/>
      <c r="J35" s="59"/>
      <c r="K35" s="59"/>
      <c r="L35" s="59"/>
      <c r="M35" s="59"/>
      <c r="N35" s="59"/>
      <c r="O35" s="59"/>
      <c r="P35" s="59"/>
      <c r="Q35" s="59"/>
      <c r="R35" s="59"/>
      <c r="S35" s="59"/>
      <c r="T35" s="59"/>
      <c r="U35" s="59"/>
      <c r="V35" s="59"/>
      <c r="W35" s="59"/>
      <c r="X35" s="59"/>
      <c r="Y35" s="59"/>
      <c r="Z35" s="59"/>
      <c r="AB35" s="59"/>
      <c r="AC35" s="59"/>
    </row>
    <row r="36" spans="1:29" ht="15" x14ac:dyDescent="0.25">
      <c r="A36" s="65"/>
      <c r="B36" s="65"/>
      <c r="C36" s="65"/>
      <c r="G36" s="59"/>
      <c r="H36" s="59"/>
      <c r="I36" s="59"/>
      <c r="J36" s="59"/>
      <c r="K36" s="59"/>
      <c r="L36" s="59"/>
      <c r="M36" s="59"/>
      <c r="N36" s="59"/>
      <c r="O36" s="59"/>
      <c r="P36" s="59"/>
      <c r="Q36" s="59"/>
      <c r="R36" s="59"/>
      <c r="S36" s="59"/>
      <c r="T36" s="59"/>
      <c r="U36" s="59"/>
      <c r="V36" s="59"/>
      <c r="W36" s="59"/>
      <c r="X36" s="59"/>
      <c r="Y36" s="59"/>
      <c r="Z36" s="59"/>
      <c r="AB36" s="59"/>
      <c r="AC36" s="59"/>
    </row>
    <row r="37" spans="1:29" ht="15" x14ac:dyDescent="0.25">
      <c r="A37" s="61"/>
      <c r="B37" s="64"/>
      <c r="C37" s="64">
        <f>SUM(C9:C36)</f>
        <v>450</v>
      </c>
      <c r="D37" s="61" t="s">
        <v>48</v>
      </c>
      <c r="G37" s="59"/>
      <c r="H37" s="59"/>
      <c r="I37" s="59"/>
      <c r="J37" s="59"/>
      <c r="K37" s="59"/>
      <c r="L37" s="59"/>
      <c r="M37" s="59"/>
      <c r="N37" s="59"/>
      <c r="O37" s="59"/>
      <c r="P37" s="59"/>
      <c r="Q37" s="59"/>
      <c r="R37" s="59"/>
      <c r="S37" s="59"/>
      <c r="T37" s="59"/>
      <c r="U37" s="59"/>
      <c r="V37" s="59"/>
      <c r="W37" s="59"/>
      <c r="X37" s="59"/>
      <c r="Y37" s="59"/>
      <c r="Z37" s="59"/>
      <c r="AB37" s="59"/>
      <c r="AC37" s="59"/>
    </row>
    <row r="38" spans="1:29" ht="15" x14ac:dyDescent="0.25">
      <c r="A38" s="64">
        <f>SUM(A9:A37)</f>
        <v>10</v>
      </c>
      <c r="B38" s="61" t="s">
        <v>49</v>
      </c>
      <c r="C38" s="61"/>
      <c r="G38" s="59"/>
      <c r="H38" s="59"/>
      <c r="I38" s="59"/>
      <c r="J38" s="59"/>
      <c r="K38" s="59"/>
      <c r="L38" s="59"/>
      <c r="M38" s="59"/>
      <c r="N38" s="59"/>
      <c r="O38" s="59"/>
      <c r="P38" s="59"/>
      <c r="Q38" s="59"/>
      <c r="R38" s="59"/>
      <c r="S38" s="59"/>
      <c r="T38" s="59"/>
      <c r="U38" s="59"/>
      <c r="V38" s="59"/>
      <c r="W38" s="59"/>
      <c r="X38" s="59"/>
      <c r="Y38" s="59"/>
      <c r="Z38" s="59"/>
      <c r="AB38" s="59"/>
      <c r="AC38" s="59"/>
    </row>
    <row r="39" spans="1:29" ht="15" x14ac:dyDescent="0.25">
      <c r="A39" s="61"/>
      <c r="B39" s="180">
        <f>C37/A38</f>
        <v>45</v>
      </c>
      <c r="C39" s="61" t="s">
        <v>50</v>
      </c>
      <c r="G39" s="59"/>
      <c r="H39" s="59"/>
      <c r="I39" s="59"/>
      <c r="J39" s="59"/>
      <c r="K39" s="59"/>
      <c r="L39" s="59"/>
      <c r="M39" s="59"/>
      <c r="N39" s="59"/>
      <c r="O39" s="59"/>
      <c r="P39" s="59"/>
      <c r="Q39" s="59"/>
      <c r="R39" s="59"/>
      <c r="S39" s="59"/>
      <c r="T39" s="59"/>
      <c r="U39" s="59"/>
      <c r="V39" s="59"/>
      <c r="W39" s="59"/>
      <c r="X39" s="59"/>
      <c r="Y39" s="59"/>
      <c r="Z39" s="59"/>
      <c r="AB39" s="59"/>
      <c r="AC39" s="59"/>
    </row>
    <row r="40" spans="1:29" ht="15" x14ac:dyDescent="0.25">
      <c r="A40" s="61"/>
      <c r="B40" s="61"/>
      <c r="C40" s="61"/>
      <c r="D40" s="65">
        <v>50</v>
      </c>
      <c r="E40" s="61" t="s">
        <v>51</v>
      </c>
      <c r="G40" s="59"/>
      <c r="H40" s="59"/>
      <c r="I40" s="59"/>
      <c r="J40" s="59"/>
      <c r="K40" s="59"/>
      <c r="L40" s="59"/>
      <c r="M40" s="59"/>
      <c r="N40" s="59"/>
      <c r="O40" s="59"/>
      <c r="P40" s="59"/>
      <c r="Q40" s="59"/>
      <c r="R40" s="59"/>
      <c r="S40" s="59"/>
      <c r="T40" s="59"/>
      <c r="U40" s="59"/>
      <c r="V40" s="59"/>
      <c r="W40" s="59"/>
      <c r="X40" s="59"/>
      <c r="Y40" s="59"/>
      <c r="Z40" s="59"/>
      <c r="AB40" s="59"/>
      <c r="AC40" s="59"/>
    </row>
    <row r="41" spans="1:29" ht="15" x14ac:dyDescent="0.25">
      <c r="A41" s="61"/>
      <c r="B41" s="61"/>
      <c r="C41" s="61"/>
      <c r="D41" s="67">
        <f>B39/D40</f>
        <v>0.9</v>
      </c>
      <c r="E41" s="61" t="s">
        <v>52</v>
      </c>
      <c r="G41" s="59"/>
      <c r="H41" s="59"/>
      <c r="I41" s="59"/>
      <c r="J41" s="59"/>
      <c r="K41" s="59"/>
      <c r="L41" s="59"/>
      <c r="M41" s="59"/>
      <c r="N41" s="59"/>
      <c r="O41" s="59"/>
      <c r="P41" s="59"/>
      <c r="Q41" s="59"/>
      <c r="R41" s="59"/>
      <c r="S41" s="59"/>
      <c r="T41" s="59"/>
      <c r="U41" s="59"/>
      <c r="V41" s="59"/>
      <c r="W41" s="59"/>
      <c r="X41" s="59"/>
      <c r="Y41" s="59"/>
      <c r="Z41" s="59"/>
      <c r="AB41" s="59"/>
      <c r="AC41" s="59"/>
    </row>
    <row r="42" spans="1:29" ht="15" x14ac:dyDescent="0.25">
      <c r="A42" s="61"/>
      <c r="B42" s="61"/>
      <c r="C42" s="61"/>
      <c r="G42" s="59"/>
      <c r="H42" s="59"/>
      <c r="I42" s="59"/>
      <c r="J42" s="59"/>
      <c r="K42" s="59"/>
      <c r="L42" s="59"/>
      <c r="M42" s="59"/>
      <c r="N42" s="59"/>
      <c r="O42" s="59"/>
      <c r="P42" s="59"/>
      <c r="Q42" s="59"/>
      <c r="R42" s="59"/>
      <c r="S42" s="59"/>
      <c r="T42" s="59"/>
      <c r="U42" s="59"/>
      <c r="V42" s="59"/>
      <c r="W42" s="59"/>
      <c r="X42" s="59"/>
      <c r="Y42" s="59"/>
      <c r="Z42" s="59"/>
      <c r="AB42" s="59"/>
      <c r="AC42" s="59"/>
    </row>
    <row r="43" spans="1:29" x14ac:dyDescent="0.3">
      <c r="A43" s="152" t="s">
        <v>144</v>
      </c>
      <c r="B43" s="61"/>
      <c r="C43" s="61"/>
      <c r="D43" s="61"/>
      <c r="E43" s="61"/>
    </row>
  </sheetData>
  <pageMargins left="0.7" right="0.7" top="0.75" bottom="0.75" header="0.3" footer="0.3"/>
  <pageSetup scale="77" orientation="portrait" r:id="rId1"/>
  <drawing r:id="rId2"/>
  <legacyDrawing r:id="rId3"/>
  <oleObjects>
    <mc:AlternateContent xmlns:mc="http://schemas.openxmlformats.org/markup-compatibility/2006">
      <mc:Choice Requires="x14">
        <oleObject progId="Word.Document.12" shapeId="737281" r:id="rId4">
          <objectPr defaultSize="0" r:id="rId5">
            <anchor moveWithCells="1">
              <from>
                <xdr:col>1</xdr:col>
                <xdr:colOff>0</xdr:colOff>
                <xdr:row>44</xdr:row>
                <xdr:rowOff>0</xdr:rowOff>
              </from>
              <to>
                <xdr:col>10</xdr:col>
                <xdr:colOff>371475</xdr:colOff>
                <xdr:row>46</xdr:row>
                <xdr:rowOff>190500</xdr:rowOff>
              </to>
            </anchor>
          </objectPr>
        </oleObject>
      </mc:Choice>
      <mc:Fallback>
        <oleObject progId="Word.Document.12" shapeId="737281" r:id="rId4"/>
      </mc:Fallback>
    </mc:AlternateContent>
  </oleObject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43"/>
  <sheetViews>
    <sheetView topLeftCell="A22" workbookViewId="0">
      <selection activeCell="J17" sqref="J17"/>
    </sheetView>
  </sheetViews>
  <sheetFormatPr defaultColWidth="9.140625" defaultRowHeight="18.75" x14ac:dyDescent="0.3"/>
  <cols>
    <col min="1" max="2" width="9.140625" style="59"/>
    <col min="3" max="3" width="10.42578125" style="59" customWidth="1"/>
    <col min="4" max="6" width="9.140625" style="59"/>
    <col min="7" max="9" width="9.140625" style="3"/>
    <col min="10" max="10" width="9.140625" style="38"/>
    <col min="11" max="26" width="9.140625" style="3"/>
    <col min="27" max="27" width="9.140625" style="59"/>
    <col min="28" max="28" width="9.140625" style="4"/>
    <col min="29" max="29" width="9.140625" style="39"/>
    <col min="30" max="16384" width="9.140625" style="59"/>
  </cols>
  <sheetData>
    <row r="1" spans="1:29" ht="21" x14ac:dyDescent="0.35">
      <c r="A1" s="63" t="s">
        <v>23</v>
      </c>
      <c r="B1" s="61"/>
      <c r="C1" s="61"/>
      <c r="G1" s="59"/>
      <c r="H1" s="59"/>
      <c r="I1" s="63" t="s">
        <v>53</v>
      </c>
      <c r="J1" s="59"/>
      <c r="K1" s="59"/>
      <c r="L1" s="59"/>
      <c r="M1" s="59"/>
      <c r="N1" s="59"/>
      <c r="O1" s="59"/>
      <c r="P1" s="59"/>
      <c r="Q1" s="59"/>
      <c r="R1" s="59"/>
      <c r="S1" s="59"/>
      <c r="T1" s="59"/>
      <c r="U1" s="59"/>
      <c r="V1" s="59"/>
      <c r="W1" s="59"/>
      <c r="X1" s="59"/>
      <c r="Y1" s="59"/>
      <c r="Z1" s="59"/>
      <c r="AB1" s="59"/>
      <c r="AC1" s="59"/>
    </row>
    <row r="2" spans="1:29" ht="15" x14ac:dyDescent="0.25">
      <c r="A2" s="61"/>
      <c r="B2" s="65">
        <v>2.2000000000000002</v>
      </c>
      <c r="C2" s="61" t="s">
        <v>24</v>
      </c>
      <c r="D2" s="292" t="s">
        <v>183</v>
      </c>
      <c r="G2" s="59"/>
      <c r="H2" s="59"/>
      <c r="I2" s="59"/>
      <c r="J2" s="59"/>
      <c r="K2" s="59"/>
      <c r="L2" s="59"/>
      <c r="M2" s="59"/>
      <c r="N2" s="59"/>
      <c r="O2" s="59"/>
      <c r="P2" s="59"/>
      <c r="Q2" s="59"/>
      <c r="R2" s="59"/>
      <c r="S2" s="59"/>
      <c r="T2" s="59"/>
      <c r="U2" s="59"/>
      <c r="V2" s="59"/>
      <c r="W2" s="59"/>
      <c r="X2" s="59"/>
      <c r="Y2" s="59"/>
      <c r="Z2" s="59"/>
      <c r="AB2" s="59"/>
      <c r="AC2" s="59"/>
    </row>
    <row r="3" spans="1:29" ht="15" x14ac:dyDescent="0.25">
      <c r="A3" s="61"/>
      <c r="B3" s="65" t="s">
        <v>25</v>
      </c>
      <c r="C3" s="61" t="s">
        <v>26</v>
      </c>
      <c r="D3" s="292" t="s">
        <v>219</v>
      </c>
      <c r="G3" s="59"/>
      <c r="H3" s="59"/>
      <c r="I3" s="59"/>
      <c r="J3" s="59"/>
      <c r="K3" s="59"/>
      <c r="L3" s="59"/>
      <c r="M3" s="59"/>
      <c r="N3" s="59"/>
      <c r="O3" s="59"/>
      <c r="P3" s="59"/>
      <c r="Q3" s="59"/>
      <c r="R3" s="59"/>
      <c r="S3" s="59"/>
      <c r="T3" s="59"/>
      <c r="U3" s="59"/>
      <c r="V3" s="59"/>
      <c r="W3" s="59"/>
      <c r="X3" s="59"/>
      <c r="Y3" s="59"/>
      <c r="Z3" s="59"/>
      <c r="AB3" s="59"/>
      <c r="AC3" s="59"/>
    </row>
    <row r="4" spans="1:29" ht="15" x14ac:dyDescent="0.25">
      <c r="A4" s="61"/>
      <c r="B4" s="25" t="s">
        <v>27</v>
      </c>
      <c r="C4" s="61"/>
      <c r="D4" s="26" t="s">
        <v>28</v>
      </c>
      <c r="E4" s="66"/>
      <c r="F4" s="66"/>
      <c r="G4" s="66"/>
      <c r="H4" s="66"/>
      <c r="I4" s="66"/>
      <c r="J4" s="66"/>
      <c r="K4" s="59"/>
      <c r="L4" s="59"/>
      <c r="M4" s="59"/>
      <c r="N4" s="59"/>
      <c r="O4" s="59"/>
      <c r="P4" s="59"/>
      <c r="Q4" s="59"/>
      <c r="R4" s="59"/>
      <c r="S4" s="59"/>
      <c r="T4" s="59"/>
      <c r="U4" s="59"/>
      <c r="V4" s="59"/>
      <c r="W4" s="59"/>
      <c r="X4" s="59"/>
      <c r="Y4" s="59"/>
      <c r="Z4" s="59"/>
      <c r="AB4" s="59"/>
      <c r="AC4" s="59"/>
    </row>
    <row r="5" spans="1:29" ht="15" x14ac:dyDescent="0.25">
      <c r="A5" s="61"/>
      <c r="B5" s="28"/>
      <c r="C5" s="61"/>
      <c r="G5" s="59"/>
      <c r="H5" s="59"/>
      <c r="I5" s="59"/>
      <c r="J5" s="59"/>
      <c r="K5" s="59"/>
      <c r="L5" s="59"/>
      <c r="M5" s="59"/>
      <c r="N5" s="59"/>
      <c r="O5" s="59"/>
      <c r="P5" s="59"/>
      <c r="Q5" s="59"/>
      <c r="R5" s="59"/>
      <c r="S5" s="59"/>
      <c r="T5" s="59"/>
      <c r="U5" s="59"/>
      <c r="V5" s="59"/>
      <c r="W5" s="59"/>
      <c r="X5" s="59"/>
      <c r="Y5" s="59"/>
      <c r="Z5" s="59"/>
      <c r="AB5" s="59"/>
      <c r="AC5" s="59"/>
    </row>
    <row r="6" spans="1:29" ht="15" x14ac:dyDescent="0.25">
      <c r="A6" s="61"/>
      <c r="B6" s="61"/>
      <c r="C6" s="61"/>
      <c r="F6" s="26" t="s">
        <v>29</v>
      </c>
      <c r="G6" s="26"/>
      <c r="H6" s="26" t="s">
        <v>174</v>
      </c>
      <c r="I6" s="26"/>
      <c r="J6" s="26"/>
      <c r="K6" s="59"/>
      <c r="L6" s="59"/>
      <c r="M6" s="59"/>
      <c r="N6" s="59"/>
      <c r="O6" s="59"/>
      <c r="P6" s="59"/>
      <c r="Q6" s="59"/>
      <c r="R6" s="59"/>
      <c r="S6" s="59"/>
      <c r="T6" s="59"/>
      <c r="U6" s="59"/>
      <c r="V6" s="59"/>
      <c r="W6" s="59"/>
      <c r="X6" s="59"/>
      <c r="Y6" s="59"/>
      <c r="Z6" s="59"/>
      <c r="AB6" s="59"/>
      <c r="AC6" s="59"/>
    </row>
    <row r="7" spans="1:29" ht="26.25" x14ac:dyDescent="0.25">
      <c r="A7" s="60" t="s">
        <v>31</v>
      </c>
      <c r="B7" s="165" t="s">
        <v>32</v>
      </c>
      <c r="C7" s="165" t="s">
        <v>33</v>
      </c>
      <c r="G7" s="59"/>
      <c r="H7" s="59"/>
      <c r="I7" s="59"/>
      <c r="J7" s="59"/>
      <c r="K7" s="59"/>
      <c r="L7" s="59"/>
      <c r="M7" s="59"/>
      <c r="N7" s="59"/>
      <c r="O7" s="59"/>
      <c r="P7" s="59"/>
      <c r="Q7" s="59"/>
      <c r="R7" s="59"/>
      <c r="S7" s="59"/>
      <c r="T7" s="59"/>
      <c r="U7" s="59"/>
      <c r="V7" s="59"/>
      <c r="W7" s="59"/>
      <c r="X7" s="59"/>
      <c r="Y7" s="59"/>
      <c r="Z7" s="59"/>
      <c r="AB7" s="59"/>
      <c r="AC7" s="59"/>
    </row>
    <row r="8" spans="1:29" ht="15" x14ac:dyDescent="0.25">
      <c r="A8" s="61"/>
      <c r="B8" s="166" t="s">
        <v>34</v>
      </c>
      <c r="C8" s="166" t="s">
        <v>3</v>
      </c>
      <c r="G8" s="59"/>
      <c r="H8" s="59"/>
      <c r="I8" s="59"/>
      <c r="J8" s="59"/>
      <c r="K8" s="59"/>
      <c r="L8" s="59"/>
      <c r="M8" s="59"/>
      <c r="N8" s="59"/>
      <c r="O8" s="59"/>
      <c r="P8" s="59"/>
      <c r="Q8" s="59"/>
      <c r="R8" s="59"/>
      <c r="S8" s="59"/>
      <c r="T8" s="59"/>
      <c r="U8" s="59"/>
      <c r="V8" s="59"/>
      <c r="W8" s="59"/>
      <c r="X8" s="59"/>
      <c r="Y8" s="59"/>
      <c r="Z8" s="59"/>
      <c r="AB8" s="59"/>
      <c r="AC8" s="59"/>
    </row>
    <row r="9" spans="1:29" ht="15" x14ac:dyDescent="0.25">
      <c r="A9" s="184">
        <v>1</v>
      </c>
      <c r="B9" s="172"/>
      <c r="C9" s="172">
        <v>50</v>
      </c>
      <c r="E9" s="61" t="s">
        <v>35</v>
      </c>
      <c r="F9" s="61"/>
      <c r="G9" s="59"/>
      <c r="H9" s="59"/>
      <c r="I9" s="59"/>
      <c r="J9" s="59"/>
      <c r="K9" s="59"/>
      <c r="L9" s="59"/>
      <c r="M9" s="59"/>
      <c r="N9" s="59"/>
      <c r="O9" s="59"/>
      <c r="P9" s="59"/>
      <c r="Q9" s="59"/>
      <c r="R9" s="59"/>
      <c r="S9" s="59"/>
      <c r="T9" s="59"/>
      <c r="U9" s="59"/>
      <c r="V9" s="59"/>
      <c r="W9" s="59"/>
      <c r="X9" s="59"/>
      <c r="Y9" s="59"/>
      <c r="Z9" s="59"/>
      <c r="AB9" s="59"/>
      <c r="AC9" s="59"/>
    </row>
    <row r="10" spans="1:29" ht="15" x14ac:dyDescent="0.25">
      <c r="A10" s="184">
        <v>1</v>
      </c>
      <c r="B10" s="172"/>
      <c r="C10" s="172">
        <v>50</v>
      </c>
      <c r="E10" s="61" t="s">
        <v>36</v>
      </c>
      <c r="F10" s="61"/>
      <c r="G10" s="59"/>
      <c r="H10" s="59"/>
      <c r="I10" s="59"/>
      <c r="J10" s="59"/>
      <c r="K10" s="59"/>
      <c r="L10" s="59"/>
      <c r="M10" s="59"/>
      <c r="N10" s="59"/>
      <c r="O10" s="59"/>
      <c r="P10" s="59"/>
      <c r="Q10" s="59"/>
      <c r="R10" s="59"/>
      <c r="S10" s="59"/>
      <c r="T10" s="59"/>
      <c r="U10" s="59"/>
      <c r="V10" s="59"/>
      <c r="W10" s="59"/>
      <c r="X10" s="59"/>
      <c r="Y10" s="59"/>
      <c r="Z10" s="59"/>
      <c r="AB10" s="59"/>
      <c r="AC10" s="59"/>
    </row>
    <row r="11" spans="1:29" ht="15" x14ac:dyDescent="0.25">
      <c r="A11" s="184">
        <v>1</v>
      </c>
      <c r="B11" s="172"/>
      <c r="C11" s="172">
        <v>50</v>
      </c>
      <c r="E11" s="61" t="s">
        <v>37</v>
      </c>
      <c r="F11" s="61"/>
      <c r="G11" s="59"/>
      <c r="H11" s="59"/>
      <c r="I11" s="59"/>
      <c r="J11" s="59"/>
      <c r="K11" s="59"/>
      <c r="L11" s="59"/>
      <c r="M11" s="59"/>
      <c r="N11" s="59"/>
      <c r="O11" s="59"/>
      <c r="P11" s="59"/>
      <c r="Q11" s="59"/>
      <c r="R11" s="59"/>
      <c r="S11" s="59"/>
      <c r="T11" s="59"/>
      <c r="U11" s="59"/>
      <c r="V11" s="59"/>
      <c r="W11" s="59"/>
      <c r="X11" s="59"/>
      <c r="Y11" s="59"/>
      <c r="Z11" s="59"/>
      <c r="AB11" s="59"/>
      <c r="AC11" s="59"/>
    </row>
    <row r="12" spans="1:29" ht="15" x14ac:dyDescent="0.25">
      <c r="A12" s="184">
        <v>1</v>
      </c>
      <c r="B12" s="172"/>
      <c r="C12" s="172">
        <v>50</v>
      </c>
      <c r="E12" s="61" t="s">
        <v>38</v>
      </c>
      <c r="F12" s="61"/>
      <c r="G12" s="59"/>
      <c r="H12" s="59"/>
      <c r="I12" s="59"/>
      <c r="J12" s="59"/>
      <c r="K12" s="59"/>
      <c r="L12" s="59"/>
      <c r="M12" s="59"/>
      <c r="N12" s="59"/>
      <c r="O12" s="59"/>
      <c r="P12" s="59"/>
      <c r="Q12" s="59"/>
      <c r="R12" s="59"/>
      <c r="S12" s="59"/>
      <c r="T12" s="59"/>
      <c r="U12" s="59"/>
      <c r="V12" s="59"/>
      <c r="W12" s="59"/>
      <c r="X12" s="59"/>
      <c r="Y12" s="59"/>
      <c r="Z12" s="59"/>
      <c r="AB12" s="59"/>
      <c r="AC12" s="59"/>
    </row>
    <row r="13" spans="1:29" ht="15" x14ac:dyDescent="0.25">
      <c r="A13" s="184">
        <v>1</v>
      </c>
      <c r="B13" s="172"/>
      <c r="C13" s="172">
        <v>50</v>
      </c>
      <c r="E13" s="61" t="s">
        <v>39</v>
      </c>
      <c r="G13" s="59"/>
      <c r="H13" s="59"/>
      <c r="I13" s="59"/>
      <c r="J13" s="59"/>
      <c r="K13" s="59"/>
      <c r="L13" s="59"/>
      <c r="M13" s="59"/>
      <c r="N13" s="59"/>
      <c r="O13" s="59"/>
      <c r="P13" s="59"/>
      <c r="Q13" s="59"/>
      <c r="R13" s="59"/>
      <c r="S13" s="59"/>
      <c r="T13" s="59"/>
      <c r="U13" s="59"/>
      <c r="V13" s="59"/>
      <c r="W13" s="59"/>
      <c r="X13" s="59"/>
      <c r="Y13" s="59"/>
      <c r="Z13" s="59"/>
      <c r="AB13" s="59"/>
      <c r="AC13" s="59"/>
    </row>
    <row r="14" spans="1:29" ht="15" x14ac:dyDescent="0.25">
      <c r="A14" s="184"/>
      <c r="B14" s="172"/>
      <c r="C14" s="172"/>
      <c r="E14" s="61" t="s">
        <v>40</v>
      </c>
      <c r="G14" s="59"/>
      <c r="H14" s="59"/>
      <c r="I14" s="59"/>
      <c r="J14" s="59"/>
      <c r="K14" s="59"/>
      <c r="L14" s="59"/>
      <c r="M14" s="59"/>
      <c r="N14" s="59"/>
      <c r="O14" s="59"/>
      <c r="P14" s="59"/>
      <c r="Q14" s="59"/>
      <c r="R14" s="59"/>
      <c r="S14" s="59"/>
      <c r="T14" s="59"/>
      <c r="U14" s="59"/>
      <c r="V14" s="59"/>
      <c r="W14" s="59"/>
      <c r="X14" s="59"/>
      <c r="Y14" s="59"/>
      <c r="Z14" s="59"/>
      <c r="AB14" s="59"/>
      <c r="AC14" s="59"/>
    </row>
    <row r="15" spans="1:29" ht="15" x14ac:dyDescent="0.25">
      <c r="A15" s="184"/>
      <c r="B15" s="172"/>
      <c r="C15" s="172"/>
      <c r="E15" s="61" t="s">
        <v>41</v>
      </c>
      <c r="G15" s="59"/>
      <c r="H15" s="59"/>
      <c r="I15" s="59"/>
      <c r="J15" s="59"/>
      <c r="K15" s="59"/>
      <c r="L15" s="59"/>
      <c r="M15" s="59"/>
      <c r="N15" s="59"/>
      <c r="O15" s="59"/>
      <c r="P15" s="59"/>
      <c r="Q15" s="59"/>
      <c r="R15" s="59"/>
      <c r="S15" s="59"/>
      <c r="T15" s="59"/>
      <c r="U15" s="59"/>
      <c r="V15" s="59"/>
      <c r="W15" s="59"/>
      <c r="X15" s="59"/>
      <c r="Y15" s="59"/>
      <c r="Z15" s="59"/>
      <c r="AB15" s="59"/>
      <c r="AC15" s="59"/>
    </row>
    <row r="16" spans="1:29" ht="15" x14ac:dyDescent="0.25">
      <c r="A16" s="184"/>
      <c r="B16" s="172"/>
      <c r="C16" s="172"/>
      <c r="E16" s="61" t="s">
        <v>42</v>
      </c>
      <c r="G16" s="59"/>
      <c r="H16" s="59"/>
      <c r="I16" s="59"/>
      <c r="J16" s="59"/>
      <c r="K16" s="59"/>
      <c r="L16" s="59"/>
      <c r="M16" s="59"/>
      <c r="N16" s="59"/>
      <c r="O16" s="59"/>
      <c r="P16" s="59"/>
      <c r="Q16" s="59"/>
      <c r="R16" s="59"/>
      <c r="S16" s="59"/>
      <c r="T16" s="59"/>
      <c r="U16" s="59"/>
      <c r="V16" s="59"/>
      <c r="W16" s="59"/>
      <c r="X16" s="59"/>
      <c r="Y16" s="59"/>
      <c r="Z16" s="59"/>
      <c r="AB16" s="59"/>
      <c r="AC16" s="59"/>
    </row>
    <row r="17" spans="1:29" ht="15" x14ac:dyDescent="0.25">
      <c r="A17" s="184"/>
      <c r="B17" s="172"/>
      <c r="C17" s="172"/>
      <c r="E17" s="61" t="s">
        <v>43</v>
      </c>
      <c r="F17" s="61"/>
      <c r="G17" s="59"/>
      <c r="H17" s="59"/>
      <c r="I17" s="59"/>
      <c r="J17" s="59"/>
      <c r="K17" s="59"/>
      <c r="L17" s="59"/>
      <c r="M17" s="59"/>
      <c r="N17" s="59"/>
      <c r="O17" s="59"/>
      <c r="P17" s="59"/>
      <c r="Q17" s="59"/>
      <c r="R17" s="59"/>
      <c r="S17" s="59"/>
      <c r="T17" s="59"/>
      <c r="U17" s="59"/>
      <c r="V17" s="59"/>
      <c r="W17" s="59"/>
      <c r="X17" s="59"/>
      <c r="Y17" s="59"/>
      <c r="Z17" s="59"/>
      <c r="AB17" s="59"/>
      <c r="AC17" s="59"/>
    </row>
    <row r="18" spans="1:29" ht="15" x14ac:dyDescent="0.25">
      <c r="A18" s="184"/>
      <c r="B18" s="172"/>
      <c r="C18" s="172"/>
      <c r="E18" s="61" t="s">
        <v>44</v>
      </c>
      <c r="F18" s="61"/>
      <c r="G18" s="59"/>
      <c r="H18" s="59"/>
      <c r="I18" s="59"/>
      <c r="J18" s="59"/>
      <c r="K18" s="59"/>
      <c r="L18" s="59"/>
      <c r="M18" s="59"/>
      <c r="N18" s="59"/>
      <c r="O18" s="59"/>
      <c r="P18" s="59"/>
      <c r="Q18" s="59"/>
      <c r="R18" s="59"/>
      <c r="S18" s="59"/>
      <c r="T18" s="59"/>
      <c r="U18" s="59"/>
      <c r="V18" s="59"/>
      <c r="W18" s="59"/>
      <c r="X18" s="59"/>
      <c r="Y18" s="59"/>
      <c r="Z18" s="59"/>
      <c r="AB18" s="59"/>
      <c r="AC18" s="59"/>
    </row>
    <row r="19" spans="1:29" ht="15" x14ac:dyDescent="0.25">
      <c r="A19" s="184"/>
      <c r="B19" s="172"/>
      <c r="C19" s="172"/>
      <c r="E19" s="61" t="s">
        <v>45</v>
      </c>
      <c r="F19" s="61"/>
      <c r="G19" s="59"/>
      <c r="H19" s="59"/>
      <c r="I19" s="59"/>
      <c r="J19" s="59"/>
      <c r="K19" s="59"/>
      <c r="L19" s="59"/>
      <c r="M19" s="59"/>
      <c r="N19" s="59"/>
      <c r="O19" s="59"/>
      <c r="P19" s="59"/>
      <c r="Q19" s="59"/>
      <c r="R19" s="59"/>
      <c r="S19" s="59"/>
      <c r="T19" s="59"/>
      <c r="U19" s="59"/>
      <c r="V19" s="59"/>
      <c r="W19" s="59"/>
      <c r="X19" s="59"/>
      <c r="Y19" s="59"/>
      <c r="Z19" s="59"/>
      <c r="AB19" s="59"/>
      <c r="AC19" s="59"/>
    </row>
    <row r="20" spans="1:29" ht="15" x14ac:dyDescent="0.25">
      <c r="A20" s="184"/>
      <c r="B20" s="172"/>
      <c r="C20" s="172"/>
      <c r="E20" s="61" t="s">
        <v>46</v>
      </c>
      <c r="F20" s="61"/>
      <c r="G20" s="59"/>
      <c r="H20" s="59"/>
      <c r="I20" s="59"/>
      <c r="J20" s="59"/>
      <c r="K20" s="59"/>
      <c r="L20" s="59"/>
      <c r="M20" s="59"/>
      <c r="N20" s="59"/>
      <c r="O20" s="59"/>
      <c r="P20" s="59"/>
      <c r="Q20" s="59"/>
      <c r="R20" s="59"/>
      <c r="S20" s="59"/>
      <c r="T20" s="59"/>
      <c r="U20" s="59"/>
      <c r="V20" s="59"/>
      <c r="W20" s="59"/>
      <c r="X20" s="59"/>
      <c r="Y20" s="59"/>
      <c r="Z20" s="59"/>
      <c r="AB20" s="59"/>
      <c r="AC20" s="59"/>
    </row>
    <row r="21" spans="1:29" ht="15" x14ac:dyDescent="0.25">
      <c r="A21" s="184"/>
      <c r="B21" s="172"/>
      <c r="C21" s="172"/>
      <c r="E21" s="61" t="s">
        <v>135</v>
      </c>
      <c r="G21" s="59"/>
      <c r="H21" s="59"/>
      <c r="I21" s="59"/>
      <c r="J21" s="59"/>
      <c r="K21" s="59"/>
      <c r="L21" s="59"/>
      <c r="M21" s="59"/>
      <c r="N21" s="59"/>
      <c r="O21" s="59"/>
      <c r="P21" s="59"/>
      <c r="Q21" s="59"/>
      <c r="R21" s="59"/>
      <c r="S21" s="59"/>
      <c r="T21" s="59"/>
      <c r="U21" s="59"/>
      <c r="V21" s="59"/>
      <c r="W21" s="59"/>
      <c r="X21" s="59"/>
      <c r="Y21" s="59"/>
      <c r="Z21" s="59"/>
      <c r="AB21" s="59"/>
      <c r="AC21" s="59"/>
    </row>
    <row r="22" spans="1:29" ht="15" x14ac:dyDescent="0.25">
      <c r="A22" s="184"/>
      <c r="B22" s="172"/>
      <c r="C22" s="172"/>
      <c r="G22" s="59"/>
      <c r="H22" s="59"/>
      <c r="I22" s="59"/>
      <c r="J22" s="59"/>
      <c r="K22" s="59"/>
      <c r="L22" s="59"/>
      <c r="M22" s="59"/>
      <c r="N22" s="59"/>
      <c r="O22" s="59"/>
      <c r="P22" s="59"/>
      <c r="Q22" s="59"/>
      <c r="R22" s="59"/>
      <c r="S22" s="59"/>
      <c r="T22" s="59"/>
      <c r="U22" s="59"/>
      <c r="V22" s="59"/>
      <c r="W22" s="59"/>
      <c r="X22" s="59"/>
      <c r="Y22" s="59"/>
      <c r="Z22" s="59"/>
      <c r="AB22" s="59"/>
      <c r="AC22" s="59"/>
    </row>
    <row r="23" spans="1:29" ht="15" x14ac:dyDescent="0.25">
      <c r="A23" s="184"/>
      <c r="B23" s="172"/>
      <c r="C23" s="172"/>
      <c r="G23" s="59"/>
      <c r="H23" s="59"/>
      <c r="I23" s="59"/>
      <c r="J23" s="59"/>
      <c r="K23" s="59"/>
      <c r="L23" s="59"/>
      <c r="M23" s="59"/>
      <c r="N23" s="59"/>
      <c r="O23" s="59"/>
      <c r="P23" s="59"/>
      <c r="Q23" s="59"/>
      <c r="R23" s="59"/>
      <c r="S23" s="59"/>
      <c r="T23" s="59"/>
      <c r="U23" s="59"/>
      <c r="V23" s="59"/>
      <c r="W23" s="59"/>
      <c r="X23" s="59"/>
      <c r="Y23" s="59"/>
      <c r="Z23" s="59"/>
      <c r="AB23" s="59"/>
      <c r="AC23" s="59"/>
    </row>
    <row r="24" spans="1:29" ht="15" x14ac:dyDescent="0.25">
      <c r="A24" s="184"/>
      <c r="B24" s="172"/>
      <c r="C24" s="172"/>
      <c r="G24" s="59"/>
      <c r="H24" s="59"/>
      <c r="I24" s="59"/>
      <c r="J24" s="59"/>
      <c r="K24" s="59"/>
      <c r="L24" s="59"/>
      <c r="M24" s="59"/>
      <c r="N24" s="59"/>
      <c r="O24" s="59"/>
      <c r="P24" s="59"/>
      <c r="Q24" s="59"/>
      <c r="R24" s="59"/>
      <c r="S24" s="59"/>
      <c r="T24" s="59"/>
      <c r="U24" s="59"/>
      <c r="V24" s="59"/>
      <c r="W24" s="59"/>
      <c r="X24" s="59"/>
      <c r="Y24" s="59"/>
      <c r="Z24" s="59"/>
      <c r="AB24" s="59"/>
      <c r="AC24" s="59"/>
    </row>
    <row r="25" spans="1:29" ht="15.75" x14ac:dyDescent="0.25">
      <c r="A25" s="184"/>
      <c r="B25" s="172"/>
      <c r="C25" s="172"/>
      <c r="E25" s="35"/>
      <c r="G25" s="59"/>
      <c r="H25" s="59"/>
      <c r="I25" s="59"/>
      <c r="J25" s="59"/>
      <c r="K25" s="59"/>
      <c r="L25" s="59"/>
      <c r="M25" s="59"/>
      <c r="N25" s="59"/>
      <c r="O25" s="59"/>
      <c r="P25" s="59"/>
      <c r="Q25" s="59"/>
      <c r="R25" s="59"/>
      <c r="S25" s="59"/>
      <c r="T25" s="59"/>
      <c r="U25" s="59"/>
      <c r="V25" s="59"/>
      <c r="W25" s="59"/>
      <c r="X25" s="59"/>
      <c r="Y25" s="59"/>
      <c r="Z25" s="59"/>
      <c r="AB25" s="59"/>
      <c r="AC25" s="59"/>
    </row>
    <row r="26" spans="1:29" ht="15.75" x14ac:dyDescent="0.25">
      <c r="A26" s="184"/>
      <c r="B26" s="172"/>
      <c r="C26" s="172"/>
      <c r="E26" s="35"/>
      <c r="G26" s="59"/>
      <c r="H26" s="59"/>
      <c r="I26" s="59"/>
      <c r="J26" s="59"/>
      <c r="K26" s="59"/>
      <c r="L26" s="59"/>
      <c r="M26" s="59"/>
      <c r="N26" s="59"/>
      <c r="O26" s="59"/>
      <c r="P26" s="59"/>
      <c r="Q26" s="59"/>
      <c r="R26" s="59"/>
      <c r="S26" s="59"/>
      <c r="T26" s="59"/>
      <c r="U26" s="59"/>
      <c r="V26" s="59"/>
      <c r="W26" s="59"/>
      <c r="X26" s="59"/>
      <c r="Y26" s="59"/>
      <c r="Z26" s="59"/>
      <c r="AB26" s="59"/>
      <c r="AC26" s="59"/>
    </row>
    <row r="27" spans="1:29" ht="15.75" x14ac:dyDescent="0.25">
      <c r="A27" s="33"/>
      <c r="B27" s="33"/>
      <c r="C27" s="34"/>
      <c r="E27" s="35"/>
      <c r="G27" s="59"/>
      <c r="H27" s="59"/>
      <c r="I27" s="59"/>
      <c r="J27" s="59"/>
      <c r="K27" s="59"/>
      <c r="L27" s="59"/>
      <c r="M27" s="59"/>
      <c r="N27" s="59"/>
      <c r="O27" s="59"/>
      <c r="P27" s="59"/>
      <c r="Q27" s="59"/>
      <c r="R27" s="59"/>
      <c r="S27" s="59"/>
      <c r="T27" s="59"/>
      <c r="U27" s="59"/>
      <c r="V27" s="59"/>
      <c r="W27" s="59"/>
      <c r="X27" s="59"/>
      <c r="Y27" s="59"/>
      <c r="Z27" s="59"/>
      <c r="AB27" s="59"/>
      <c r="AC27" s="59"/>
    </row>
    <row r="28" spans="1:29" ht="15.75" x14ac:dyDescent="0.25">
      <c r="A28" s="33"/>
      <c r="B28" s="33"/>
      <c r="C28" s="34"/>
      <c r="E28" s="35"/>
      <c r="G28" s="59"/>
      <c r="H28" s="59"/>
      <c r="I28" s="59"/>
      <c r="J28" s="59"/>
      <c r="K28" s="59"/>
      <c r="L28" s="59"/>
      <c r="M28" s="59"/>
      <c r="N28" s="59"/>
      <c r="O28" s="59"/>
      <c r="P28" s="59"/>
      <c r="Q28" s="59"/>
      <c r="R28" s="59"/>
      <c r="S28" s="59"/>
      <c r="T28" s="59"/>
      <c r="U28" s="59"/>
      <c r="V28" s="59"/>
      <c r="W28" s="59"/>
      <c r="X28" s="59"/>
      <c r="Y28" s="59"/>
      <c r="Z28" s="59"/>
      <c r="AB28" s="59"/>
      <c r="AC28" s="59"/>
    </row>
    <row r="29" spans="1:29" ht="15.75" x14ac:dyDescent="0.25">
      <c r="A29" s="33"/>
      <c r="B29" s="33"/>
      <c r="C29" s="34"/>
      <c r="E29" s="35"/>
      <c r="G29" s="59"/>
      <c r="H29" s="59"/>
      <c r="I29" s="59"/>
      <c r="J29" s="59"/>
      <c r="K29" s="59"/>
      <c r="L29" s="59"/>
      <c r="M29" s="59"/>
      <c r="N29" s="59"/>
      <c r="O29" s="59"/>
      <c r="P29" s="59"/>
      <c r="Q29" s="59"/>
      <c r="R29" s="59"/>
      <c r="S29" s="59"/>
      <c r="T29" s="59"/>
      <c r="U29" s="59"/>
      <c r="V29" s="59"/>
      <c r="W29" s="59"/>
      <c r="X29" s="59"/>
      <c r="Y29" s="59"/>
      <c r="Z29" s="59"/>
      <c r="AB29" s="59"/>
      <c r="AC29" s="59"/>
    </row>
    <row r="30" spans="1:29" ht="15" x14ac:dyDescent="0.25">
      <c r="A30" s="33"/>
      <c r="B30" s="33"/>
      <c r="C30" s="34"/>
      <c r="G30" s="59"/>
      <c r="H30" s="59"/>
      <c r="I30" s="59"/>
      <c r="J30" s="59"/>
      <c r="K30" s="59"/>
      <c r="L30" s="59"/>
      <c r="M30" s="59"/>
      <c r="N30" s="59"/>
      <c r="O30" s="59"/>
      <c r="P30" s="59"/>
      <c r="Q30" s="59"/>
      <c r="R30" s="59"/>
      <c r="S30" s="59"/>
      <c r="T30" s="59"/>
      <c r="U30" s="59"/>
      <c r="V30" s="59"/>
      <c r="W30" s="59"/>
      <c r="X30" s="59"/>
      <c r="Y30" s="59"/>
      <c r="Z30" s="59"/>
      <c r="AB30" s="59"/>
      <c r="AC30" s="59"/>
    </row>
    <row r="31" spans="1:29" ht="15" x14ac:dyDescent="0.25">
      <c r="A31" s="33"/>
      <c r="B31" s="33"/>
      <c r="C31" s="34"/>
      <c r="G31" s="59"/>
      <c r="H31" s="59"/>
      <c r="I31" s="59"/>
      <c r="J31" s="59"/>
      <c r="K31" s="59"/>
      <c r="L31" s="59"/>
      <c r="M31" s="59"/>
      <c r="N31" s="59"/>
      <c r="O31" s="59"/>
      <c r="P31" s="59"/>
      <c r="Q31" s="59"/>
      <c r="R31" s="59"/>
      <c r="S31" s="59"/>
      <c r="T31" s="59"/>
      <c r="U31" s="59"/>
      <c r="V31" s="59"/>
      <c r="W31" s="59"/>
      <c r="X31" s="59"/>
      <c r="Y31" s="59"/>
      <c r="Z31" s="59"/>
      <c r="AB31" s="59"/>
      <c r="AC31" s="59"/>
    </row>
    <row r="32" spans="1:29" ht="15" x14ac:dyDescent="0.25">
      <c r="A32" s="33"/>
      <c r="B32" s="33"/>
      <c r="C32" s="34"/>
      <c r="G32" s="59"/>
      <c r="H32" s="59"/>
      <c r="I32" s="59"/>
      <c r="J32" s="59"/>
      <c r="K32" s="59"/>
      <c r="L32" s="59"/>
      <c r="M32" s="59"/>
      <c r="N32" s="59"/>
      <c r="O32" s="59"/>
      <c r="P32" s="59"/>
      <c r="Q32" s="59"/>
      <c r="R32" s="59"/>
      <c r="S32" s="59"/>
      <c r="T32" s="59"/>
      <c r="U32" s="59"/>
      <c r="V32" s="59"/>
      <c r="W32" s="59"/>
      <c r="X32" s="59"/>
      <c r="Y32" s="59"/>
      <c r="Z32" s="59"/>
      <c r="AB32" s="59"/>
      <c r="AC32" s="59"/>
    </row>
    <row r="33" spans="1:29" ht="15" x14ac:dyDescent="0.25">
      <c r="A33" s="33"/>
      <c r="B33" s="33"/>
      <c r="C33" s="34"/>
      <c r="G33" s="59"/>
      <c r="H33" s="59"/>
      <c r="I33" s="59"/>
      <c r="J33" s="59"/>
      <c r="K33" s="59"/>
      <c r="L33" s="59"/>
      <c r="M33" s="59"/>
      <c r="N33" s="59"/>
      <c r="O33" s="59"/>
      <c r="P33" s="59"/>
      <c r="Q33" s="59"/>
      <c r="R33" s="59"/>
      <c r="S33" s="59"/>
      <c r="T33" s="59"/>
      <c r="U33" s="59"/>
      <c r="V33" s="59"/>
      <c r="W33" s="59"/>
      <c r="X33" s="59"/>
      <c r="Y33" s="59"/>
      <c r="Z33" s="59"/>
      <c r="AB33" s="59"/>
      <c r="AC33" s="59"/>
    </row>
    <row r="34" spans="1:29" ht="15" x14ac:dyDescent="0.25">
      <c r="A34" s="33"/>
      <c r="B34" s="33"/>
      <c r="C34" s="34"/>
      <c r="G34" s="59"/>
      <c r="H34" s="59"/>
      <c r="I34" s="59"/>
      <c r="J34" s="59"/>
      <c r="K34" s="59"/>
      <c r="L34" s="59"/>
      <c r="M34" s="59"/>
      <c r="N34" s="59"/>
      <c r="O34" s="59"/>
      <c r="P34" s="59"/>
      <c r="Q34" s="59"/>
      <c r="R34" s="59"/>
      <c r="S34" s="59"/>
      <c r="T34" s="59"/>
      <c r="U34" s="59"/>
      <c r="V34" s="59"/>
      <c r="W34" s="59"/>
      <c r="X34" s="59"/>
      <c r="Y34" s="59"/>
      <c r="Z34" s="59"/>
      <c r="AB34" s="59"/>
      <c r="AC34" s="59"/>
    </row>
    <row r="35" spans="1:29" ht="15" x14ac:dyDescent="0.25">
      <c r="A35" s="65"/>
      <c r="B35" s="65"/>
      <c r="C35" s="65"/>
      <c r="G35" s="59"/>
      <c r="H35" s="59"/>
      <c r="I35" s="59"/>
      <c r="J35" s="59"/>
      <c r="K35" s="59"/>
      <c r="L35" s="59"/>
      <c r="M35" s="59"/>
      <c r="N35" s="59"/>
      <c r="O35" s="59"/>
      <c r="P35" s="59"/>
      <c r="Q35" s="59"/>
      <c r="R35" s="59"/>
      <c r="S35" s="59"/>
      <c r="T35" s="59"/>
      <c r="U35" s="59"/>
      <c r="V35" s="59"/>
      <c r="W35" s="59"/>
      <c r="X35" s="59"/>
      <c r="Y35" s="59"/>
      <c r="Z35" s="59"/>
      <c r="AB35" s="59"/>
      <c r="AC35" s="59"/>
    </row>
    <row r="36" spans="1:29" ht="15" x14ac:dyDescent="0.25">
      <c r="A36" s="65"/>
      <c r="B36" s="65"/>
      <c r="C36" s="65"/>
      <c r="G36" s="59"/>
      <c r="H36" s="59"/>
      <c r="I36" s="59"/>
      <c r="J36" s="59"/>
      <c r="K36" s="59"/>
      <c r="L36" s="59"/>
      <c r="M36" s="59"/>
      <c r="N36" s="59"/>
      <c r="O36" s="59"/>
      <c r="P36" s="59"/>
      <c r="Q36" s="59"/>
      <c r="R36" s="59"/>
      <c r="S36" s="59"/>
      <c r="T36" s="59"/>
      <c r="U36" s="59"/>
      <c r="V36" s="59"/>
      <c r="W36" s="59"/>
      <c r="X36" s="59"/>
      <c r="Y36" s="59"/>
      <c r="Z36" s="59"/>
      <c r="AB36" s="59"/>
      <c r="AC36" s="59"/>
    </row>
    <row r="37" spans="1:29" ht="15" x14ac:dyDescent="0.25">
      <c r="A37" s="61"/>
      <c r="B37" s="64"/>
      <c r="C37" s="64">
        <f>SUM(C9:C36)</f>
        <v>250</v>
      </c>
      <c r="D37" s="61" t="s">
        <v>48</v>
      </c>
      <c r="G37" s="59"/>
      <c r="H37" s="59"/>
      <c r="I37" s="59"/>
      <c r="J37" s="59"/>
      <c r="K37" s="59"/>
      <c r="L37" s="59"/>
      <c r="M37" s="59"/>
      <c r="N37" s="59"/>
      <c r="O37" s="59"/>
      <c r="P37" s="59"/>
      <c r="Q37" s="59"/>
      <c r="R37" s="59"/>
      <c r="S37" s="59"/>
      <c r="T37" s="59"/>
      <c r="U37" s="59"/>
      <c r="V37" s="59"/>
      <c r="W37" s="59"/>
      <c r="X37" s="59"/>
      <c r="Y37" s="59"/>
      <c r="Z37" s="59"/>
      <c r="AB37" s="59"/>
      <c r="AC37" s="59"/>
    </row>
    <row r="38" spans="1:29" ht="15" x14ac:dyDescent="0.25">
      <c r="A38" s="64">
        <f>SUM(A9:A37)</f>
        <v>5</v>
      </c>
      <c r="B38" s="61" t="s">
        <v>49</v>
      </c>
      <c r="C38" s="61"/>
      <c r="G38" s="59"/>
      <c r="H38" s="59"/>
      <c r="I38" s="59"/>
      <c r="J38" s="59"/>
      <c r="K38" s="59"/>
      <c r="L38" s="59"/>
      <c r="M38" s="59"/>
      <c r="N38" s="59"/>
      <c r="O38" s="59"/>
      <c r="P38" s="59"/>
      <c r="Q38" s="59"/>
      <c r="R38" s="59"/>
      <c r="S38" s="59"/>
      <c r="T38" s="59"/>
      <c r="U38" s="59"/>
      <c r="V38" s="59"/>
      <c r="W38" s="59"/>
      <c r="X38" s="59"/>
      <c r="Y38" s="59"/>
      <c r="Z38" s="59"/>
      <c r="AB38" s="59"/>
      <c r="AC38" s="59"/>
    </row>
    <row r="39" spans="1:29" ht="15" x14ac:dyDescent="0.25">
      <c r="A39" s="61"/>
      <c r="B39" s="180">
        <f>C37/A38</f>
        <v>50</v>
      </c>
      <c r="C39" s="61" t="s">
        <v>50</v>
      </c>
      <c r="G39" s="59"/>
      <c r="H39" s="59"/>
      <c r="I39" s="59"/>
      <c r="J39" s="59"/>
      <c r="K39" s="59"/>
      <c r="L39" s="59"/>
      <c r="M39" s="59"/>
      <c r="N39" s="59"/>
      <c r="O39" s="59"/>
      <c r="P39" s="59"/>
      <c r="Q39" s="59"/>
      <c r="R39" s="59"/>
      <c r="S39" s="59"/>
      <c r="T39" s="59"/>
      <c r="U39" s="59"/>
      <c r="V39" s="59"/>
      <c r="W39" s="59"/>
      <c r="X39" s="59"/>
      <c r="Y39" s="59"/>
      <c r="Z39" s="59"/>
      <c r="AB39" s="59"/>
      <c r="AC39" s="59"/>
    </row>
    <row r="40" spans="1:29" ht="15" x14ac:dyDescent="0.25">
      <c r="A40" s="61"/>
      <c r="B40" s="61"/>
      <c r="C40" s="61"/>
      <c r="D40" s="65">
        <v>50</v>
      </c>
      <c r="E40" s="61" t="s">
        <v>51</v>
      </c>
      <c r="G40" s="59"/>
      <c r="H40" s="59"/>
      <c r="I40" s="59"/>
      <c r="J40" s="59"/>
      <c r="K40" s="59"/>
      <c r="L40" s="59"/>
      <c r="M40" s="59"/>
      <c r="N40" s="59"/>
      <c r="O40" s="59"/>
      <c r="P40" s="59"/>
      <c r="Q40" s="59"/>
      <c r="R40" s="59"/>
      <c r="S40" s="59"/>
      <c r="T40" s="59"/>
      <c r="U40" s="59"/>
      <c r="V40" s="59"/>
      <c r="W40" s="59"/>
      <c r="X40" s="59"/>
      <c r="Y40" s="59"/>
      <c r="Z40" s="59"/>
      <c r="AB40" s="59"/>
      <c r="AC40" s="59"/>
    </row>
    <row r="41" spans="1:29" ht="15" x14ac:dyDescent="0.25">
      <c r="A41" s="61"/>
      <c r="B41" s="61"/>
      <c r="C41" s="61"/>
      <c r="D41" s="67">
        <f>B39/D40</f>
        <v>1</v>
      </c>
      <c r="E41" s="61" t="s">
        <v>52</v>
      </c>
      <c r="G41" s="59"/>
      <c r="H41" s="59"/>
      <c r="I41" s="59"/>
      <c r="J41" s="59"/>
      <c r="K41" s="59"/>
      <c r="L41" s="59"/>
      <c r="M41" s="59"/>
      <c r="N41" s="59"/>
      <c r="O41" s="59"/>
      <c r="P41" s="59"/>
      <c r="Q41" s="59"/>
      <c r="R41" s="59"/>
      <c r="S41" s="59"/>
      <c r="T41" s="59"/>
      <c r="U41" s="59"/>
      <c r="V41" s="59"/>
      <c r="W41" s="59"/>
      <c r="X41" s="59"/>
      <c r="Y41" s="59"/>
      <c r="Z41" s="59"/>
      <c r="AB41" s="59"/>
      <c r="AC41" s="59"/>
    </row>
    <row r="42" spans="1:29" ht="15" x14ac:dyDescent="0.25">
      <c r="A42" s="61"/>
      <c r="B42" s="61"/>
      <c r="C42" s="61"/>
      <c r="G42" s="59"/>
      <c r="H42" s="59"/>
      <c r="I42" s="59"/>
      <c r="J42" s="59"/>
      <c r="K42" s="59"/>
      <c r="L42" s="59"/>
      <c r="M42" s="59"/>
      <c r="N42" s="59"/>
      <c r="O42" s="59"/>
      <c r="P42" s="59"/>
      <c r="Q42" s="59"/>
      <c r="R42" s="59"/>
      <c r="S42" s="59"/>
      <c r="T42" s="59"/>
      <c r="U42" s="59"/>
      <c r="V42" s="59"/>
      <c r="W42" s="59"/>
      <c r="X42" s="59"/>
      <c r="Y42" s="59"/>
      <c r="Z42" s="59"/>
      <c r="AB42" s="59"/>
      <c r="AC42" s="59"/>
    </row>
    <row r="43" spans="1:29" x14ac:dyDescent="0.3">
      <c r="A43" s="152" t="s">
        <v>144</v>
      </c>
      <c r="B43" s="61"/>
      <c r="C43" s="61"/>
      <c r="D43" s="61"/>
      <c r="E43" s="61"/>
    </row>
  </sheetData>
  <pageMargins left="0.7" right="0.7" top="0.75" bottom="0.75" header="0.3" footer="0.3"/>
  <pageSetup scale="77" orientation="portrait" r:id="rId1"/>
  <drawing r:id="rId2"/>
  <legacyDrawing r:id="rId3"/>
  <oleObjects>
    <mc:AlternateContent xmlns:mc="http://schemas.openxmlformats.org/markup-compatibility/2006">
      <mc:Choice Requires="x14">
        <oleObject progId="Word.Document.12" shapeId="452610" r:id="rId4">
          <objectPr defaultSize="0" r:id="rId5">
            <anchor moveWithCells="1">
              <from>
                <xdr:col>1</xdr:col>
                <xdr:colOff>0</xdr:colOff>
                <xdr:row>44</xdr:row>
                <xdr:rowOff>0</xdr:rowOff>
              </from>
              <to>
                <xdr:col>11</xdr:col>
                <xdr:colOff>123825</xdr:colOff>
                <xdr:row>58</xdr:row>
                <xdr:rowOff>114300</xdr:rowOff>
              </to>
            </anchor>
          </objectPr>
        </oleObject>
      </mc:Choice>
      <mc:Fallback>
        <oleObject progId="Word.Document.12" shapeId="452610" r:id="rId4"/>
      </mc:Fallback>
    </mc:AlternateContent>
  </oleObject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43"/>
  <sheetViews>
    <sheetView topLeftCell="A40" workbookViewId="0">
      <selection activeCell="N50" sqref="N50"/>
    </sheetView>
  </sheetViews>
  <sheetFormatPr defaultColWidth="9.140625" defaultRowHeight="18.75" x14ac:dyDescent="0.3"/>
  <cols>
    <col min="1" max="2" width="9.140625" style="59"/>
    <col min="3" max="3" width="10.42578125" style="59" customWidth="1"/>
    <col min="4" max="6" width="9.140625" style="59"/>
    <col min="7" max="9" width="9.140625" style="3"/>
    <col min="10" max="10" width="9.140625" style="38"/>
    <col min="11" max="26" width="9.140625" style="3"/>
    <col min="27" max="27" width="9.140625" style="59"/>
    <col min="28" max="28" width="9.140625" style="4"/>
    <col min="29" max="29" width="9.140625" style="39"/>
    <col min="30" max="16384" width="9.140625" style="59"/>
  </cols>
  <sheetData>
    <row r="1" spans="1:29" ht="21" x14ac:dyDescent="0.35">
      <c r="A1" s="63" t="s">
        <v>23</v>
      </c>
      <c r="B1" s="61"/>
      <c r="C1" s="61"/>
      <c r="G1" s="59"/>
      <c r="H1" s="59"/>
      <c r="I1" s="63" t="s">
        <v>53</v>
      </c>
      <c r="J1" s="59"/>
      <c r="K1" s="59"/>
      <c r="L1" s="59"/>
      <c r="M1" s="59"/>
      <c r="N1" s="59"/>
      <c r="O1" s="59"/>
      <c r="P1" s="59"/>
      <c r="Q1" s="59"/>
      <c r="R1" s="59"/>
      <c r="S1" s="59"/>
      <c r="T1" s="59"/>
      <c r="U1" s="59"/>
      <c r="V1" s="59"/>
      <c r="W1" s="59"/>
      <c r="X1" s="59"/>
      <c r="Y1" s="59"/>
      <c r="Z1" s="59"/>
      <c r="AB1" s="59"/>
      <c r="AC1" s="59"/>
    </row>
    <row r="2" spans="1:29" ht="15" x14ac:dyDescent="0.25">
      <c r="A2" s="61"/>
      <c r="B2" s="65">
        <v>2.2000000000000002</v>
      </c>
      <c r="C2" s="61" t="s">
        <v>24</v>
      </c>
      <c r="D2" s="242" t="s">
        <v>287</v>
      </c>
      <c r="G2" s="59"/>
      <c r="H2" s="59"/>
      <c r="I2" s="59"/>
      <c r="J2" s="59"/>
      <c r="K2" s="59"/>
      <c r="L2" s="59"/>
      <c r="M2" s="59"/>
      <c r="N2" s="59"/>
      <c r="O2" s="59"/>
      <c r="P2" s="59"/>
      <c r="Q2" s="59"/>
      <c r="R2" s="59"/>
      <c r="S2" s="59"/>
      <c r="T2" s="59"/>
      <c r="U2" s="59"/>
      <c r="V2" s="59"/>
      <c r="W2" s="59"/>
      <c r="X2" s="59"/>
      <c r="Y2" s="59"/>
      <c r="Z2" s="59"/>
      <c r="AB2" s="59"/>
      <c r="AC2" s="59"/>
    </row>
    <row r="3" spans="1:29" ht="15" x14ac:dyDescent="0.25">
      <c r="A3" s="61"/>
      <c r="B3" s="65" t="s">
        <v>25</v>
      </c>
      <c r="C3" s="61" t="s">
        <v>26</v>
      </c>
      <c r="D3" s="242" t="s">
        <v>219</v>
      </c>
      <c r="G3" s="59"/>
      <c r="H3" s="59"/>
      <c r="I3" s="59"/>
      <c r="J3" s="59"/>
      <c r="K3" s="59"/>
      <c r="L3" s="59"/>
      <c r="M3" s="59"/>
      <c r="N3" s="59"/>
      <c r="O3" s="59"/>
      <c r="P3" s="59"/>
      <c r="Q3" s="59"/>
      <c r="R3" s="59"/>
      <c r="S3" s="59"/>
      <c r="T3" s="59"/>
      <c r="U3" s="59"/>
      <c r="V3" s="59"/>
      <c r="W3" s="59"/>
      <c r="X3" s="59"/>
      <c r="Y3" s="59"/>
      <c r="Z3" s="59"/>
      <c r="AB3" s="59"/>
      <c r="AC3" s="59"/>
    </row>
    <row r="4" spans="1:29" ht="15" x14ac:dyDescent="0.25">
      <c r="A4" s="61"/>
      <c r="B4" s="25" t="s">
        <v>27</v>
      </c>
      <c r="C4" s="61"/>
      <c r="D4" s="26" t="s">
        <v>28</v>
      </c>
      <c r="E4" s="66"/>
      <c r="F4" s="66"/>
      <c r="G4" s="66"/>
      <c r="H4" s="66"/>
      <c r="I4" s="66"/>
      <c r="J4" s="66"/>
      <c r="K4" s="59"/>
      <c r="L4" s="59"/>
      <c r="M4" s="59"/>
      <c r="N4" s="59"/>
      <c r="O4" s="59"/>
      <c r="P4" s="59"/>
      <c r="Q4" s="59"/>
      <c r="R4" s="59"/>
      <c r="S4" s="59"/>
      <c r="T4" s="59"/>
      <c r="U4" s="59"/>
      <c r="V4" s="59"/>
      <c r="W4" s="59"/>
      <c r="X4" s="59"/>
      <c r="Y4" s="59"/>
      <c r="Z4" s="59"/>
      <c r="AB4" s="59"/>
      <c r="AC4" s="59"/>
    </row>
    <row r="5" spans="1:29" ht="15" x14ac:dyDescent="0.25">
      <c r="A5" s="61"/>
      <c r="B5" s="28"/>
      <c r="C5" s="61"/>
      <c r="G5" s="59"/>
      <c r="H5" s="59"/>
      <c r="I5" s="59"/>
      <c r="J5" s="59"/>
      <c r="K5" s="59"/>
      <c r="L5" s="59"/>
      <c r="M5" s="59"/>
      <c r="N5" s="59"/>
      <c r="O5" s="59"/>
      <c r="P5" s="59"/>
      <c r="Q5" s="59"/>
      <c r="R5" s="59"/>
      <c r="S5" s="59"/>
      <c r="T5" s="59"/>
      <c r="U5" s="59"/>
      <c r="V5" s="59"/>
      <c r="W5" s="59"/>
      <c r="X5" s="59"/>
      <c r="Y5" s="59"/>
      <c r="Z5" s="59"/>
      <c r="AB5" s="59"/>
      <c r="AC5" s="59"/>
    </row>
    <row r="6" spans="1:29" ht="15" x14ac:dyDescent="0.25">
      <c r="A6" s="61"/>
      <c r="B6" s="61"/>
      <c r="C6" s="61"/>
      <c r="F6" s="26" t="s">
        <v>29</v>
      </c>
      <c r="G6" s="26"/>
      <c r="H6" s="26" t="s">
        <v>174</v>
      </c>
      <c r="I6" s="26"/>
      <c r="J6" s="26"/>
      <c r="K6" s="59"/>
      <c r="L6" s="59"/>
      <c r="M6" s="59"/>
      <c r="N6" s="59"/>
      <c r="O6" s="59"/>
      <c r="P6" s="59"/>
      <c r="Q6" s="59"/>
      <c r="R6" s="59"/>
      <c r="S6" s="59"/>
      <c r="T6" s="59"/>
      <c r="U6" s="59"/>
      <c r="V6" s="59"/>
      <c r="W6" s="59"/>
      <c r="X6" s="59"/>
      <c r="Y6" s="59"/>
      <c r="Z6" s="59"/>
      <c r="AB6" s="59"/>
      <c r="AC6" s="59"/>
    </row>
    <row r="7" spans="1:29" ht="26.25" x14ac:dyDescent="0.25">
      <c r="A7" s="60" t="s">
        <v>31</v>
      </c>
      <c r="B7" s="165" t="s">
        <v>32</v>
      </c>
      <c r="C7" s="165" t="s">
        <v>33</v>
      </c>
      <c r="G7" s="59"/>
      <c r="H7" s="59"/>
      <c r="I7" s="59"/>
      <c r="J7" s="59"/>
      <c r="K7" s="59"/>
      <c r="L7" s="59"/>
      <c r="M7" s="59"/>
      <c r="N7" s="59"/>
      <c r="O7" s="59"/>
      <c r="P7" s="59"/>
      <c r="Q7" s="59"/>
      <c r="R7" s="59"/>
      <c r="S7" s="59"/>
      <c r="T7" s="59"/>
      <c r="U7" s="59"/>
      <c r="V7" s="59"/>
      <c r="W7" s="59"/>
      <c r="X7" s="59"/>
      <c r="Y7" s="59"/>
      <c r="Z7" s="59"/>
      <c r="AB7" s="59"/>
      <c r="AC7" s="59"/>
    </row>
    <row r="8" spans="1:29" ht="15" x14ac:dyDescent="0.25">
      <c r="A8" s="61"/>
      <c r="B8" s="166" t="s">
        <v>34</v>
      </c>
      <c r="C8" s="166" t="s">
        <v>3</v>
      </c>
      <c r="G8" s="59"/>
      <c r="H8" s="59"/>
      <c r="I8" s="59"/>
      <c r="J8" s="59"/>
      <c r="K8" s="59"/>
      <c r="L8" s="59"/>
      <c r="M8" s="59"/>
      <c r="N8" s="59"/>
      <c r="O8" s="59"/>
      <c r="P8" s="59"/>
      <c r="Q8" s="59"/>
      <c r="R8" s="59"/>
      <c r="S8" s="59"/>
      <c r="T8" s="59"/>
      <c r="U8" s="59"/>
      <c r="V8" s="59"/>
      <c r="W8" s="59"/>
      <c r="X8" s="59"/>
      <c r="Y8" s="59"/>
      <c r="Z8" s="59"/>
      <c r="AB8" s="59"/>
      <c r="AC8" s="59"/>
    </row>
    <row r="9" spans="1:29" ht="15" x14ac:dyDescent="0.25">
      <c r="A9" s="184">
        <v>1</v>
      </c>
      <c r="B9" s="172"/>
      <c r="C9" s="172">
        <v>50</v>
      </c>
      <c r="E9" s="61" t="s">
        <v>35</v>
      </c>
      <c r="F9" s="61"/>
      <c r="G9" s="59"/>
      <c r="H9" s="59"/>
      <c r="I9" s="59"/>
      <c r="J9" s="59"/>
      <c r="K9" s="59"/>
      <c r="L9" s="59"/>
      <c r="M9" s="59"/>
      <c r="N9" s="59"/>
      <c r="O9" s="59"/>
      <c r="P9" s="59"/>
      <c r="Q9" s="59"/>
      <c r="R9" s="59"/>
      <c r="S9" s="59"/>
      <c r="T9" s="59"/>
      <c r="U9" s="59"/>
      <c r="V9" s="59"/>
      <c r="W9" s="59"/>
      <c r="X9" s="59"/>
      <c r="Y9" s="59"/>
      <c r="Z9" s="59"/>
      <c r="AB9" s="59"/>
      <c r="AC9" s="59"/>
    </row>
    <row r="10" spans="1:29" ht="15" x14ac:dyDescent="0.25">
      <c r="A10" s="184">
        <v>1</v>
      </c>
      <c r="B10" s="172"/>
      <c r="C10" s="172">
        <v>50</v>
      </c>
      <c r="E10" s="61" t="s">
        <v>36</v>
      </c>
      <c r="F10" s="61"/>
      <c r="G10" s="59"/>
      <c r="H10" s="59"/>
      <c r="I10" s="59"/>
      <c r="J10" s="59"/>
      <c r="K10" s="59"/>
      <c r="L10" s="59"/>
      <c r="M10" s="59"/>
      <c r="N10" s="59"/>
      <c r="O10" s="59"/>
      <c r="P10" s="59"/>
      <c r="Q10" s="59"/>
      <c r="R10" s="59"/>
      <c r="S10" s="59"/>
      <c r="T10" s="59"/>
      <c r="U10" s="59"/>
      <c r="V10" s="59"/>
      <c r="W10" s="59"/>
      <c r="X10" s="59"/>
      <c r="Y10" s="59"/>
      <c r="Z10" s="59"/>
      <c r="AB10" s="59"/>
      <c r="AC10" s="59"/>
    </row>
    <row r="11" spans="1:29" ht="15" x14ac:dyDescent="0.25">
      <c r="A11" s="184">
        <v>1</v>
      </c>
      <c r="B11" s="172"/>
      <c r="C11" s="172">
        <v>50</v>
      </c>
      <c r="E11" s="61" t="s">
        <v>37</v>
      </c>
      <c r="F11" s="61"/>
      <c r="G11" s="59"/>
      <c r="H11" s="59"/>
      <c r="I11" s="59"/>
      <c r="J11" s="59"/>
      <c r="K11" s="59"/>
      <c r="L11" s="59"/>
      <c r="M11" s="59"/>
      <c r="N11" s="59"/>
      <c r="O11" s="59"/>
      <c r="P11" s="59"/>
      <c r="Q11" s="59"/>
      <c r="R11" s="59"/>
      <c r="S11" s="59"/>
      <c r="T11" s="59"/>
      <c r="U11" s="59"/>
      <c r="V11" s="59"/>
      <c r="W11" s="59"/>
      <c r="X11" s="59"/>
      <c r="Y11" s="59"/>
      <c r="Z11" s="59"/>
      <c r="AB11" s="59"/>
      <c r="AC11" s="59"/>
    </row>
    <row r="12" spans="1:29" ht="15" x14ac:dyDescent="0.25">
      <c r="A12" s="184">
        <v>1</v>
      </c>
      <c r="B12" s="172"/>
      <c r="C12" s="172">
        <v>50</v>
      </c>
      <c r="E12" s="61" t="s">
        <v>38</v>
      </c>
      <c r="F12" s="61"/>
      <c r="G12" s="59"/>
      <c r="H12" s="59"/>
      <c r="I12" s="59"/>
      <c r="J12" s="59"/>
      <c r="K12" s="59"/>
      <c r="L12" s="59"/>
      <c r="M12" s="59"/>
      <c r="N12" s="59"/>
      <c r="O12" s="59"/>
      <c r="P12" s="59"/>
      <c r="Q12" s="59"/>
      <c r="R12" s="59"/>
      <c r="S12" s="59"/>
      <c r="T12" s="59"/>
      <c r="U12" s="59"/>
      <c r="V12" s="59"/>
      <c r="W12" s="59"/>
      <c r="X12" s="59"/>
      <c r="Y12" s="59"/>
      <c r="Z12" s="59"/>
      <c r="AB12" s="59"/>
      <c r="AC12" s="59"/>
    </row>
    <row r="13" spans="1:29" ht="15" x14ac:dyDescent="0.25">
      <c r="A13" s="184">
        <v>1</v>
      </c>
      <c r="B13" s="172"/>
      <c r="C13" s="172">
        <v>50</v>
      </c>
      <c r="E13" s="61" t="s">
        <v>39</v>
      </c>
      <c r="G13" s="59"/>
      <c r="H13" s="59"/>
      <c r="I13" s="59"/>
      <c r="J13" s="59"/>
      <c r="K13" s="59"/>
      <c r="L13" s="59"/>
      <c r="M13" s="59"/>
      <c r="N13" s="59"/>
      <c r="O13" s="59"/>
      <c r="P13" s="59"/>
      <c r="Q13" s="59"/>
      <c r="R13" s="59"/>
      <c r="S13" s="59"/>
      <c r="T13" s="59"/>
      <c r="U13" s="59"/>
      <c r="V13" s="59"/>
      <c r="W13" s="59"/>
      <c r="X13" s="59"/>
      <c r="Y13" s="59"/>
      <c r="Z13" s="59"/>
      <c r="AB13" s="59"/>
      <c r="AC13" s="59"/>
    </row>
    <row r="14" spans="1:29" ht="15" x14ac:dyDescent="0.25">
      <c r="A14" s="184">
        <v>1</v>
      </c>
      <c r="B14" s="172"/>
      <c r="C14" s="172">
        <v>50</v>
      </c>
      <c r="E14" s="61" t="s">
        <v>40</v>
      </c>
      <c r="G14" s="59"/>
      <c r="H14" s="59"/>
      <c r="I14" s="59"/>
      <c r="J14" s="59"/>
      <c r="K14" s="59"/>
      <c r="L14" s="59"/>
      <c r="M14" s="59"/>
      <c r="N14" s="59"/>
      <c r="O14" s="59"/>
      <c r="P14" s="59"/>
      <c r="Q14" s="59"/>
      <c r="R14" s="59"/>
      <c r="S14" s="59"/>
      <c r="T14" s="59"/>
      <c r="U14" s="59"/>
      <c r="V14" s="59"/>
      <c r="W14" s="59"/>
      <c r="X14" s="59"/>
      <c r="Y14" s="59"/>
      <c r="Z14" s="59"/>
      <c r="AB14" s="59"/>
      <c r="AC14" s="59"/>
    </row>
    <row r="15" spans="1:29" ht="15" x14ac:dyDescent="0.25">
      <c r="A15" s="184">
        <v>1</v>
      </c>
      <c r="B15" s="172"/>
      <c r="C15" s="172">
        <v>50</v>
      </c>
      <c r="E15" s="61" t="s">
        <v>41</v>
      </c>
      <c r="G15" s="59"/>
      <c r="H15" s="59"/>
      <c r="I15" s="59"/>
      <c r="J15" s="59"/>
      <c r="K15" s="59"/>
      <c r="L15" s="59"/>
      <c r="M15" s="59"/>
      <c r="N15" s="59"/>
      <c r="O15" s="59"/>
      <c r="P15" s="59"/>
      <c r="Q15" s="59"/>
      <c r="R15" s="59"/>
      <c r="S15" s="59"/>
      <c r="T15" s="59"/>
      <c r="U15" s="59"/>
      <c r="V15" s="59"/>
      <c r="W15" s="59"/>
      <c r="X15" s="59"/>
      <c r="Y15" s="59"/>
      <c r="Z15" s="59"/>
      <c r="AB15" s="59"/>
      <c r="AC15" s="59"/>
    </row>
    <row r="16" spans="1:29" ht="15" x14ac:dyDescent="0.25">
      <c r="A16" s="184">
        <v>1</v>
      </c>
      <c r="B16" s="172"/>
      <c r="C16" s="172">
        <v>50</v>
      </c>
      <c r="E16" s="61" t="s">
        <v>42</v>
      </c>
      <c r="G16" s="59"/>
      <c r="H16" s="59"/>
      <c r="I16" s="59"/>
      <c r="J16" s="59"/>
      <c r="K16" s="59"/>
      <c r="L16" s="59"/>
      <c r="M16" s="59"/>
      <c r="N16" s="59"/>
      <c r="O16" s="59"/>
      <c r="P16" s="59"/>
      <c r="Q16" s="59"/>
      <c r="R16" s="59"/>
      <c r="S16" s="59"/>
      <c r="T16" s="59"/>
      <c r="U16" s="59"/>
      <c r="V16" s="59"/>
      <c r="W16" s="59"/>
      <c r="X16" s="59"/>
      <c r="Y16" s="59"/>
      <c r="Z16" s="59"/>
      <c r="AB16" s="59"/>
      <c r="AC16" s="59"/>
    </row>
    <row r="17" spans="1:29" ht="15" x14ac:dyDescent="0.25">
      <c r="A17" s="184">
        <v>1</v>
      </c>
      <c r="B17" s="172"/>
      <c r="C17" s="172">
        <v>0</v>
      </c>
      <c r="E17" s="61" t="s">
        <v>43</v>
      </c>
      <c r="F17" s="61"/>
      <c r="G17" s="59"/>
      <c r="H17" s="59"/>
      <c r="I17" s="59"/>
      <c r="J17" s="59"/>
      <c r="K17" s="59"/>
      <c r="L17" s="59"/>
      <c r="M17" s="59"/>
      <c r="N17" s="59"/>
      <c r="O17" s="59"/>
      <c r="P17" s="59"/>
      <c r="Q17" s="59"/>
      <c r="R17" s="59"/>
      <c r="S17" s="59"/>
      <c r="T17" s="59"/>
      <c r="U17" s="59"/>
      <c r="V17" s="59"/>
      <c r="W17" s="59"/>
      <c r="X17" s="59"/>
      <c r="Y17" s="59"/>
      <c r="Z17" s="59"/>
      <c r="AB17" s="59"/>
      <c r="AC17" s="59"/>
    </row>
    <row r="18" spans="1:29" ht="15" x14ac:dyDescent="0.25">
      <c r="A18" s="184">
        <v>1</v>
      </c>
      <c r="B18" s="172"/>
      <c r="C18" s="172">
        <v>50</v>
      </c>
      <c r="E18" s="61" t="s">
        <v>44</v>
      </c>
      <c r="F18" s="61"/>
      <c r="G18" s="59"/>
      <c r="H18" s="59"/>
      <c r="I18" s="59"/>
      <c r="J18" s="59"/>
      <c r="K18" s="59"/>
      <c r="L18" s="59"/>
      <c r="M18" s="59"/>
      <c r="N18" s="59"/>
      <c r="O18" s="59"/>
      <c r="P18" s="59"/>
      <c r="Q18" s="59"/>
      <c r="R18" s="59"/>
      <c r="S18" s="59"/>
      <c r="T18" s="59"/>
      <c r="U18" s="59"/>
      <c r="V18" s="59"/>
      <c r="W18" s="59"/>
      <c r="X18" s="59"/>
      <c r="Y18" s="59"/>
      <c r="Z18" s="59"/>
      <c r="AB18" s="59"/>
      <c r="AC18" s="59"/>
    </row>
    <row r="19" spans="1:29" ht="15" x14ac:dyDescent="0.25">
      <c r="A19" s="184"/>
      <c r="B19" s="172"/>
      <c r="C19" s="172"/>
      <c r="E19" s="61" t="s">
        <v>45</v>
      </c>
      <c r="F19" s="61"/>
      <c r="G19" s="59"/>
      <c r="H19" s="59"/>
      <c r="I19" s="59"/>
      <c r="J19" s="59"/>
      <c r="K19" s="59"/>
      <c r="L19" s="59"/>
      <c r="M19" s="59"/>
      <c r="N19" s="59"/>
      <c r="O19" s="59"/>
      <c r="P19" s="59"/>
      <c r="Q19" s="59"/>
      <c r="R19" s="59"/>
      <c r="S19" s="59"/>
      <c r="T19" s="59"/>
      <c r="U19" s="59"/>
      <c r="V19" s="59"/>
      <c r="W19" s="59"/>
      <c r="X19" s="59"/>
      <c r="Y19" s="59"/>
      <c r="Z19" s="59"/>
      <c r="AB19" s="59"/>
      <c r="AC19" s="59"/>
    </row>
    <row r="20" spans="1:29" ht="15" x14ac:dyDescent="0.25">
      <c r="A20" s="184"/>
      <c r="B20" s="172"/>
      <c r="C20" s="172"/>
      <c r="E20" s="61" t="s">
        <v>46</v>
      </c>
      <c r="F20" s="61"/>
      <c r="G20" s="59"/>
      <c r="H20" s="59"/>
      <c r="I20" s="59"/>
      <c r="J20" s="59"/>
      <c r="K20" s="59"/>
      <c r="L20" s="59"/>
      <c r="M20" s="59"/>
      <c r="N20" s="59"/>
      <c r="O20" s="59"/>
      <c r="P20" s="59"/>
      <c r="Q20" s="59"/>
      <c r="R20" s="59"/>
      <c r="S20" s="59"/>
      <c r="T20" s="59"/>
      <c r="U20" s="59"/>
      <c r="V20" s="59"/>
      <c r="W20" s="59"/>
      <c r="X20" s="59"/>
      <c r="Y20" s="59"/>
      <c r="Z20" s="59"/>
      <c r="AB20" s="59"/>
      <c r="AC20" s="59"/>
    </row>
    <row r="21" spans="1:29" ht="15" x14ac:dyDescent="0.25">
      <c r="A21" s="184"/>
      <c r="B21" s="172"/>
      <c r="C21" s="172"/>
      <c r="E21" s="61" t="s">
        <v>135</v>
      </c>
      <c r="G21" s="59"/>
      <c r="H21" s="59"/>
      <c r="I21" s="59"/>
      <c r="J21" s="59"/>
      <c r="K21" s="59"/>
      <c r="L21" s="59"/>
      <c r="M21" s="59"/>
      <c r="N21" s="59"/>
      <c r="O21" s="59"/>
      <c r="P21" s="59"/>
      <c r="Q21" s="59"/>
      <c r="R21" s="59"/>
      <c r="S21" s="59"/>
      <c r="T21" s="59"/>
      <c r="U21" s="59"/>
      <c r="V21" s="59"/>
      <c r="W21" s="59"/>
      <c r="X21" s="59"/>
      <c r="Y21" s="59"/>
      <c r="Z21" s="59"/>
      <c r="AB21" s="59"/>
      <c r="AC21" s="59"/>
    </row>
    <row r="22" spans="1:29" ht="15" x14ac:dyDescent="0.25">
      <c r="A22" s="184"/>
      <c r="B22" s="172"/>
      <c r="C22" s="172"/>
      <c r="G22" s="59"/>
      <c r="H22" s="59"/>
      <c r="I22" s="59"/>
      <c r="J22" s="59"/>
      <c r="K22" s="59"/>
      <c r="L22" s="59"/>
      <c r="M22" s="59"/>
      <c r="N22" s="59"/>
      <c r="O22" s="59"/>
      <c r="P22" s="59"/>
      <c r="Q22" s="59"/>
      <c r="R22" s="59"/>
      <c r="S22" s="59"/>
      <c r="T22" s="59"/>
      <c r="U22" s="59"/>
      <c r="V22" s="59"/>
      <c r="W22" s="59"/>
      <c r="X22" s="59"/>
      <c r="Y22" s="59"/>
      <c r="Z22" s="59"/>
      <c r="AB22" s="59"/>
      <c r="AC22" s="59"/>
    </row>
    <row r="23" spans="1:29" ht="15" x14ac:dyDescent="0.25">
      <c r="A23" s="184"/>
      <c r="B23" s="172"/>
      <c r="C23" s="172"/>
      <c r="G23" s="59"/>
      <c r="H23" s="59"/>
      <c r="I23" s="59"/>
      <c r="J23" s="59"/>
      <c r="K23" s="59"/>
      <c r="L23" s="59"/>
      <c r="M23" s="59"/>
      <c r="N23" s="59"/>
      <c r="O23" s="59"/>
      <c r="P23" s="59"/>
      <c r="Q23" s="59"/>
      <c r="R23" s="59"/>
      <c r="S23" s="59"/>
      <c r="T23" s="59"/>
      <c r="U23" s="59"/>
      <c r="V23" s="59"/>
      <c r="W23" s="59"/>
      <c r="X23" s="59"/>
      <c r="Y23" s="59"/>
      <c r="Z23" s="59"/>
      <c r="AB23" s="59"/>
      <c r="AC23" s="59"/>
    </row>
    <row r="24" spans="1:29" ht="15" x14ac:dyDescent="0.25">
      <c r="A24" s="184"/>
      <c r="B24" s="172"/>
      <c r="C24" s="172"/>
      <c r="G24" s="59"/>
      <c r="H24" s="59"/>
      <c r="I24" s="59"/>
      <c r="J24" s="59"/>
      <c r="K24" s="59"/>
      <c r="L24" s="59"/>
      <c r="M24" s="59"/>
      <c r="N24" s="59"/>
      <c r="O24" s="59"/>
      <c r="P24" s="59"/>
      <c r="Q24" s="59"/>
      <c r="R24" s="59"/>
      <c r="S24" s="59"/>
      <c r="T24" s="59"/>
      <c r="U24" s="59"/>
      <c r="V24" s="59"/>
      <c r="W24" s="59"/>
      <c r="X24" s="59"/>
      <c r="Y24" s="59"/>
      <c r="Z24" s="59"/>
      <c r="AB24" s="59"/>
      <c r="AC24" s="59"/>
    </row>
    <row r="25" spans="1:29" ht="15.75" x14ac:dyDescent="0.25">
      <c r="A25" s="184"/>
      <c r="B25" s="172"/>
      <c r="C25" s="172"/>
      <c r="E25" s="35"/>
      <c r="G25" s="59"/>
      <c r="H25" s="59"/>
      <c r="I25" s="59"/>
      <c r="J25" s="59"/>
      <c r="K25" s="59"/>
      <c r="L25" s="59"/>
      <c r="M25" s="59"/>
      <c r="N25" s="59"/>
      <c r="O25" s="59"/>
      <c r="P25" s="59"/>
      <c r="Q25" s="59"/>
      <c r="R25" s="59"/>
      <c r="S25" s="59"/>
      <c r="T25" s="59"/>
      <c r="U25" s="59"/>
      <c r="V25" s="59"/>
      <c r="W25" s="59"/>
      <c r="X25" s="59"/>
      <c r="Y25" s="59"/>
      <c r="Z25" s="59"/>
      <c r="AB25" s="59"/>
      <c r="AC25" s="59"/>
    </row>
    <row r="26" spans="1:29" ht="15.75" x14ac:dyDescent="0.25">
      <c r="A26" s="184"/>
      <c r="B26" s="172"/>
      <c r="C26" s="172"/>
      <c r="E26" s="35"/>
      <c r="G26" s="59"/>
      <c r="H26" s="59"/>
      <c r="I26" s="59"/>
      <c r="J26" s="59"/>
      <c r="K26" s="59"/>
      <c r="L26" s="59"/>
      <c r="M26" s="59"/>
      <c r="N26" s="59"/>
      <c r="O26" s="59"/>
      <c r="P26" s="59"/>
      <c r="Q26" s="59"/>
      <c r="R26" s="59"/>
      <c r="S26" s="59"/>
      <c r="T26" s="59"/>
      <c r="U26" s="59"/>
      <c r="V26" s="59"/>
      <c r="W26" s="59"/>
      <c r="X26" s="59"/>
      <c r="Y26" s="59"/>
      <c r="Z26" s="59"/>
      <c r="AB26" s="59"/>
      <c r="AC26" s="59"/>
    </row>
    <row r="27" spans="1:29" ht="15.75" x14ac:dyDescent="0.25">
      <c r="A27" s="33"/>
      <c r="B27" s="33"/>
      <c r="C27" s="34"/>
      <c r="E27" s="35"/>
      <c r="G27" s="59"/>
      <c r="H27" s="59"/>
      <c r="I27" s="59"/>
      <c r="J27" s="59"/>
      <c r="K27" s="59"/>
      <c r="L27" s="59"/>
      <c r="M27" s="59"/>
      <c r="N27" s="59"/>
      <c r="O27" s="59"/>
      <c r="P27" s="59"/>
      <c r="Q27" s="59"/>
      <c r="R27" s="59"/>
      <c r="S27" s="59"/>
      <c r="T27" s="59"/>
      <c r="U27" s="59"/>
      <c r="V27" s="59"/>
      <c r="W27" s="59"/>
      <c r="X27" s="59"/>
      <c r="Y27" s="59"/>
      <c r="Z27" s="59"/>
      <c r="AB27" s="59"/>
      <c r="AC27" s="59"/>
    </row>
    <row r="28" spans="1:29" ht="15.75" x14ac:dyDescent="0.25">
      <c r="A28" s="33"/>
      <c r="B28" s="33"/>
      <c r="C28" s="34"/>
      <c r="E28" s="35"/>
      <c r="G28" s="59"/>
      <c r="H28" s="59"/>
      <c r="I28" s="59"/>
      <c r="J28" s="59"/>
      <c r="K28" s="59"/>
      <c r="L28" s="59"/>
      <c r="M28" s="59"/>
      <c r="N28" s="59"/>
      <c r="O28" s="59"/>
      <c r="P28" s="59"/>
      <c r="Q28" s="59"/>
      <c r="R28" s="59"/>
      <c r="S28" s="59"/>
      <c r="T28" s="59"/>
      <c r="U28" s="59"/>
      <c r="V28" s="59"/>
      <c r="W28" s="59"/>
      <c r="X28" s="59"/>
      <c r="Y28" s="59"/>
      <c r="Z28" s="59"/>
      <c r="AB28" s="59"/>
      <c r="AC28" s="59"/>
    </row>
    <row r="29" spans="1:29" ht="15.75" x14ac:dyDescent="0.25">
      <c r="A29" s="33"/>
      <c r="B29" s="33"/>
      <c r="C29" s="34"/>
      <c r="E29" s="35"/>
      <c r="G29" s="59"/>
      <c r="H29" s="59"/>
      <c r="I29" s="59"/>
      <c r="J29" s="59"/>
      <c r="K29" s="59"/>
      <c r="L29" s="59"/>
      <c r="M29" s="59"/>
      <c r="N29" s="59"/>
      <c r="O29" s="59"/>
      <c r="P29" s="59"/>
      <c r="Q29" s="59"/>
      <c r="R29" s="59"/>
      <c r="S29" s="59"/>
      <c r="T29" s="59"/>
      <c r="U29" s="59"/>
      <c r="V29" s="59"/>
      <c r="W29" s="59"/>
      <c r="X29" s="59"/>
      <c r="Y29" s="59"/>
      <c r="Z29" s="59"/>
      <c r="AB29" s="59"/>
      <c r="AC29" s="59"/>
    </row>
    <row r="30" spans="1:29" ht="15" x14ac:dyDescent="0.25">
      <c r="A30" s="33"/>
      <c r="B30" s="33"/>
      <c r="C30" s="34"/>
      <c r="G30" s="59"/>
      <c r="H30" s="59"/>
      <c r="I30" s="59"/>
      <c r="J30" s="59"/>
      <c r="K30" s="59"/>
      <c r="L30" s="59"/>
      <c r="M30" s="59"/>
      <c r="N30" s="59"/>
      <c r="O30" s="59"/>
      <c r="P30" s="59"/>
      <c r="Q30" s="59"/>
      <c r="R30" s="59"/>
      <c r="S30" s="59"/>
      <c r="T30" s="59"/>
      <c r="U30" s="59"/>
      <c r="V30" s="59"/>
      <c r="W30" s="59"/>
      <c r="X30" s="59"/>
      <c r="Y30" s="59"/>
      <c r="Z30" s="59"/>
      <c r="AB30" s="59"/>
      <c r="AC30" s="59"/>
    </row>
    <row r="31" spans="1:29" ht="15" x14ac:dyDescent="0.25">
      <c r="A31" s="33"/>
      <c r="B31" s="33"/>
      <c r="C31" s="34"/>
      <c r="G31" s="59"/>
      <c r="H31" s="59"/>
      <c r="I31" s="59"/>
      <c r="J31" s="59"/>
      <c r="K31" s="59"/>
      <c r="L31" s="59"/>
      <c r="M31" s="59"/>
      <c r="N31" s="59"/>
      <c r="O31" s="59"/>
      <c r="P31" s="59"/>
      <c r="Q31" s="59"/>
      <c r="R31" s="59"/>
      <c r="S31" s="59"/>
      <c r="T31" s="59"/>
      <c r="U31" s="59"/>
      <c r="V31" s="59"/>
      <c r="W31" s="59"/>
      <c r="X31" s="59"/>
      <c r="Y31" s="59"/>
      <c r="Z31" s="59"/>
      <c r="AB31" s="59"/>
      <c r="AC31" s="59"/>
    </row>
    <row r="32" spans="1:29" ht="15" x14ac:dyDescent="0.25">
      <c r="A32" s="33"/>
      <c r="B32" s="33"/>
      <c r="C32" s="34"/>
      <c r="G32" s="59"/>
      <c r="H32" s="59"/>
      <c r="I32" s="59"/>
      <c r="J32" s="59"/>
      <c r="K32" s="59"/>
      <c r="L32" s="59"/>
      <c r="M32" s="59"/>
      <c r="N32" s="59"/>
      <c r="O32" s="59"/>
      <c r="P32" s="59"/>
      <c r="Q32" s="59"/>
      <c r="R32" s="59"/>
      <c r="S32" s="59"/>
      <c r="T32" s="59"/>
      <c r="U32" s="59"/>
      <c r="V32" s="59"/>
      <c r="W32" s="59"/>
      <c r="X32" s="59"/>
      <c r="Y32" s="59"/>
      <c r="Z32" s="59"/>
      <c r="AB32" s="59"/>
      <c r="AC32" s="59"/>
    </row>
    <row r="33" spans="1:29" ht="15" x14ac:dyDescent="0.25">
      <c r="A33" s="33"/>
      <c r="B33" s="33"/>
      <c r="C33" s="34"/>
      <c r="G33" s="59"/>
      <c r="H33" s="59"/>
      <c r="I33" s="59"/>
      <c r="J33" s="59"/>
      <c r="K33" s="59"/>
      <c r="L33" s="59"/>
      <c r="M33" s="59"/>
      <c r="N33" s="59"/>
      <c r="O33" s="59"/>
      <c r="P33" s="59"/>
      <c r="Q33" s="59"/>
      <c r="R33" s="59"/>
      <c r="S33" s="59"/>
      <c r="T33" s="59"/>
      <c r="U33" s="59"/>
      <c r="V33" s="59"/>
      <c r="W33" s="59"/>
      <c r="X33" s="59"/>
      <c r="Y33" s="59"/>
      <c r="Z33" s="59"/>
      <c r="AB33" s="59"/>
      <c r="AC33" s="59"/>
    </row>
    <row r="34" spans="1:29" ht="15" x14ac:dyDescent="0.25">
      <c r="A34" s="33"/>
      <c r="B34" s="33"/>
      <c r="C34" s="34"/>
      <c r="G34" s="59"/>
      <c r="H34" s="59"/>
      <c r="I34" s="59"/>
      <c r="J34" s="59"/>
      <c r="K34" s="59"/>
      <c r="L34" s="59"/>
      <c r="M34" s="59"/>
      <c r="N34" s="59"/>
      <c r="O34" s="59"/>
      <c r="P34" s="59"/>
      <c r="Q34" s="59"/>
      <c r="R34" s="59"/>
      <c r="S34" s="59"/>
      <c r="T34" s="59"/>
      <c r="U34" s="59"/>
      <c r="V34" s="59"/>
      <c r="W34" s="59"/>
      <c r="X34" s="59"/>
      <c r="Y34" s="59"/>
      <c r="Z34" s="59"/>
      <c r="AB34" s="59"/>
      <c r="AC34" s="59"/>
    </row>
    <row r="35" spans="1:29" ht="15" x14ac:dyDescent="0.25">
      <c r="A35" s="65"/>
      <c r="B35" s="65"/>
      <c r="C35" s="65"/>
      <c r="G35" s="59"/>
      <c r="H35" s="59"/>
      <c r="I35" s="59"/>
      <c r="J35" s="59"/>
      <c r="K35" s="59"/>
      <c r="L35" s="59"/>
      <c r="M35" s="59"/>
      <c r="N35" s="59"/>
      <c r="O35" s="59"/>
      <c r="P35" s="59"/>
      <c r="Q35" s="59"/>
      <c r="R35" s="59"/>
      <c r="S35" s="59"/>
      <c r="T35" s="59"/>
      <c r="U35" s="59"/>
      <c r="V35" s="59"/>
      <c r="W35" s="59"/>
      <c r="X35" s="59"/>
      <c r="Y35" s="59"/>
      <c r="Z35" s="59"/>
      <c r="AB35" s="59"/>
      <c r="AC35" s="59"/>
    </row>
    <row r="36" spans="1:29" ht="15" x14ac:dyDescent="0.25">
      <c r="A36" s="65"/>
      <c r="B36" s="65"/>
      <c r="C36" s="65"/>
      <c r="G36" s="59"/>
      <c r="H36" s="59"/>
      <c r="I36" s="59"/>
      <c r="J36" s="59"/>
      <c r="K36" s="59"/>
      <c r="L36" s="59"/>
      <c r="M36" s="59"/>
      <c r="N36" s="59"/>
      <c r="O36" s="59"/>
      <c r="P36" s="59"/>
      <c r="Q36" s="59"/>
      <c r="R36" s="59"/>
      <c r="S36" s="59"/>
      <c r="T36" s="59"/>
      <c r="U36" s="59"/>
      <c r="V36" s="59"/>
      <c r="W36" s="59"/>
      <c r="X36" s="59"/>
      <c r="Y36" s="59"/>
      <c r="Z36" s="59"/>
      <c r="AB36" s="59"/>
      <c r="AC36" s="59"/>
    </row>
    <row r="37" spans="1:29" ht="15" x14ac:dyDescent="0.25">
      <c r="A37" s="61"/>
      <c r="B37" s="64"/>
      <c r="C37" s="64">
        <f>SUM(C9:C36)</f>
        <v>450</v>
      </c>
      <c r="D37" s="61" t="s">
        <v>48</v>
      </c>
      <c r="G37" s="59"/>
      <c r="H37" s="59"/>
      <c r="I37" s="59"/>
      <c r="J37" s="59"/>
      <c r="K37" s="59"/>
      <c r="L37" s="59"/>
      <c r="M37" s="59"/>
      <c r="N37" s="59"/>
      <c r="O37" s="59"/>
      <c r="P37" s="59"/>
      <c r="Q37" s="59"/>
      <c r="R37" s="59"/>
      <c r="S37" s="59"/>
      <c r="T37" s="59"/>
      <c r="U37" s="59"/>
      <c r="V37" s="59"/>
      <c r="W37" s="59"/>
      <c r="X37" s="59"/>
      <c r="Y37" s="59"/>
      <c r="Z37" s="59"/>
      <c r="AB37" s="59"/>
      <c r="AC37" s="59"/>
    </row>
    <row r="38" spans="1:29" ht="15" x14ac:dyDescent="0.25">
      <c r="A38" s="64">
        <f>SUM(A9:A37)</f>
        <v>10</v>
      </c>
      <c r="B38" s="61" t="s">
        <v>49</v>
      </c>
      <c r="C38" s="61"/>
      <c r="G38" s="59"/>
      <c r="H38" s="59"/>
      <c r="I38" s="59"/>
      <c r="J38" s="59"/>
      <c r="K38" s="59"/>
      <c r="L38" s="59"/>
      <c r="M38" s="59"/>
      <c r="N38" s="59"/>
      <c r="O38" s="59"/>
      <c r="P38" s="59"/>
      <c r="Q38" s="59"/>
      <c r="R38" s="59"/>
      <c r="S38" s="59"/>
      <c r="T38" s="59"/>
      <c r="U38" s="59"/>
      <c r="V38" s="59"/>
      <c r="W38" s="59"/>
      <c r="X38" s="59"/>
      <c r="Y38" s="59"/>
      <c r="Z38" s="59"/>
      <c r="AB38" s="59"/>
      <c r="AC38" s="59"/>
    </row>
    <row r="39" spans="1:29" ht="15" x14ac:dyDescent="0.25">
      <c r="A39" s="61"/>
      <c r="B39" s="180">
        <f>C37/A38</f>
        <v>45</v>
      </c>
      <c r="C39" s="61" t="s">
        <v>50</v>
      </c>
      <c r="G39" s="59"/>
      <c r="H39" s="59"/>
      <c r="I39" s="59"/>
      <c r="J39" s="59"/>
      <c r="K39" s="59"/>
      <c r="L39" s="59"/>
      <c r="M39" s="59"/>
      <c r="N39" s="59"/>
      <c r="O39" s="59"/>
      <c r="P39" s="59"/>
      <c r="Q39" s="59"/>
      <c r="R39" s="59"/>
      <c r="S39" s="59"/>
      <c r="T39" s="59"/>
      <c r="U39" s="59"/>
      <c r="V39" s="59"/>
      <c r="W39" s="59"/>
      <c r="X39" s="59"/>
      <c r="Y39" s="59"/>
      <c r="Z39" s="59"/>
      <c r="AB39" s="59"/>
      <c r="AC39" s="59"/>
    </row>
    <row r="40" spans="1:29" ht="15" x14ac:dyDescent="0.25">
      <c r="A40" s="61"/>
      <c r="B40" s="61"/>
      <c r="C40" s="61"/>
      <c r="D40" s="65">
        <v>50</v>
      </c>
      <c r="E40" s="61" t="s">
        <v>51</v>
      </c>
      <c r="G40" s="59"/>
      <c r="H40" s="59"/>
      <c r="I40" s="59"/>
      <c r="J40" s="59"/>
      <c r="K40" s="59"/>
      <c r="L40" s="59"/>
      <c r="M40" s="59"/>
      <c r="N40" s="59"/>
      <c r="O40" s="59"/>
      <c r="P40" s="59"/>
      <c r="Q40" s="59"/>
      <c r="R40" s="59"/>
      <c r="S40" s="59"/>
      <c r="T40" s="59"/>
      <c r="U40" s="59"/>
      <c r="V40" s="59"/>
      <c r="W40" s="59"/>
      <c r="X40" s="59"/>
      <c r="Y40" s="59"/>
      <c r="Z40" s="59"/>
      <c r="AB40" s="59"/>
      <c r="AC40" s="59"/>
    </row>
    <row r="41" spans="1:29" ht="15" x14ac:dyDescent="0.25">
      <c r="A41" s="61"/>
      <c r="B41" s="61"/>
      <c r="C41" s="61"/>
      <c r="D41" s="67">
        <f>B39/D40</f>
        <v>0.9</v>
      </c>
      <c r="E41" s="61" t="s">
        <v>52</v>
      </c>
      <c r="G41" s="59"/>
      <c r="H41" s="59"/>
      <c r="I41" s="59"/>
      <c r="J41" s="59"/>
      <c r="K41" s="59"/>
      <c r="L41" s="59"/>
      <c r="M41" s="59"/>
      <c r="N41" s="59"/>
      <c r="O41" s="59"/>
      <c r="P41" s="59"/>
      <c r="Q41" s="59"/>
      <c r="R41" s="59"/>
      <c r="S41" s="59"/>
      <c r="T41" s="59"/>
      <c r="U41" s="59"/>
      <c r="V41" s="59"/>
      <c r="W41" s="59"/>
      <c r="X41" s="59"/>
      <c r="Y41" s="59"/>
      <c r="Z41" s="59"/>
      <c r="AB41" s="59"/>
      <c r="AC41" s="59"/>
    </row>
    <row r="42" spans="1:29" ht="15" x14ac:dyDescent="0.25">
      <c r="A42" s="61"/>
      <c r="B42" s="61"/>
      <c r="C42" s="61"/>
      <c r="G42" s="59"/>
      <c r="H42" s="59"/>
      <c r="I42" s="59"/>
      <c r="J42" s="59"/>
      <c r="K42" s="59"/>
      <c r="L42" s="59"/>
      <c r="M42" s="59"/>
      <c r="N42" s="59"/>
      <c r="O42" s="59"/>
      <c r="P42" s="59"/>
      <c r="Q42" s="59"/>
      <c r="R42" s="59"/>
      <c r="S42" s="59"/>
      <c r="T42" s="59"/>
      <c r="U42" s="59"/>
      <c r="V42" s="59"/>
      <c r="W42" s="59"/>
      <c r="X42" s="59"/>
      <c r="Y42" s="59"/>
      <c r="Z42" s="59"/>
      <c r="AB42" s="59"/>
      <c r="AC42" s="59"/>
    </row>
    <row r="43" spans="1:29" x14ac:dyDescent="0.3">
      <c r="A43" s="152" t="s">
        <v>144</v>
      </c>
      <c r="B43" s="61"/>
      <c r="C43" s="61"/>
      <c r="D43" s="61"/>
      <c r="E43" s="61"/>
    </row>
  </sheetData>
  <pageMargins left="0.7" right="0.7" top="0.75" bottom="0.75" header="0.3" footer="0.3"/>
  <pageSetup scale="77" orientation="portrait" r:id="rId1"/>
  <drawing r:id="rId2"/>
  <legacyDrawing r:id="rId3"/>
  <oleObjects>
    <mc:AlternateContent xmlns:mc="http://schemas.openxmlformats.org/markup-compatibility/2006">
      <mc:Choice Requires="x14">
        <oleObject progId="Word.Document.12" shapeId="304130" r:id="rId4">
          <objectPr defaultSize="0" r:id="rId5">
            <anchor moveWithCells="1">
              <from>
                <xdr:col>1</xdr:col>
                <xdr:colOff>0</xdr:colOff>
                <xdr:row>44</xdr:row>
                <xdr:rowOff>0</xdr:rowOff>
              </from>
              <to>
                <xdr:col>10</xdr:col>
                <xdr:colOff>371475</xdr:colOff>
                <xdr:row>60</xdr:row>
                <xdr:rowOff>0</xdr:rowOff>
              </to>
            </anchor>
          </objectPr>
        </oleObject>
      </mc:Choice>
      <mc:Fallback>
        <oleObject progId="Word.Document.12" shapeId="304130" r:id="rId4"/>
      </mc:Fallback>
    </mc:AlternateContent>
  </oleObject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43"/>
  <sheetViews>
    <sheetView topLeftCell="A31" workbookViewId="0">
      <selection activeCell="L8" sqref="L8"/>
    </sheetView>
  </sheetViews>
  <sheetFormatPr defaultColWidth="9.140625" defaultRowHeight="18.75" x14ac:dyDescent="0.3"/>
  <cols>
    <col min="1" max="2" width="9.140625" style="59"/>
    <col min="3" max="3" width="10.42578125" style="59" customWidth="1"/>
    <col min="4" max="6" width="9.140625" style="59"/>
    <col min="7" max="9" width="9.140625" style="3"/>
    <col min="10" max="10" width="9.140625" style="38"/>
    <col min="11" max="26" width="9.140625" style="3"/>
    <col min="27" max="27" width="9.140625" style="59"/>
    <col min="28" max="28" width="9.140625" style="4"/>
    <col min="29" max="29" width="9.140625" style="39"/>
    <col min="30" max="16384" width="9.140625" style="59"/>
  </cols>
  <sheetData>
    <row r="1" spans="1:29" ht="21" x14ac:dyDescent="0.35">
      <c r="A1" s="63" t="s">
        <v>23</v>
      </c>
      <c r="B1" s="61"/>
      <c r="C1" s="61"/>
      <c r="G1" s="59"/>
      <c r="H1" s="59"/>
      <c r="I1" s="63" t="s">
        <v>53</v>
      </c>
      <c r="J1" s="59"/>
      <c r="K1" s="59"/>
      <c r="L1" s="59"/>
      <c r="M1" s="59"/>
      <c r="N1" s="59"/>
      <c r="O1" s="59"/>
      <c r="P1" s="59"/>
      <c r="Q1" s="59"/>
      <c r="R1" s="59"/>
      <c r="S1" s="59"/>
      <c r="T1" s="59"/>
      <c r="U1" s="59"/>
      <c r="V1" s="59"/>
      <c r="W1" s="59"/>
      <c r="X1" s="59"/>
      <c r="Y1" s="59"/>
      <c r="Z1" s="59"/>
      <c r="AB1" s="59"/>
      <c r="AC1" s="59"/>
    </row>
    <row r="2" spans="1:29" ht="15" x14ac:dyDescent="0.25">
      <c r="A2" s="61"/>
      <c r="B2" s="65">
        <v>2.2000000000000002</v>
      </c>
      <c r="C2" s="61" t="s">
        <v>24</v>
      </c>
      <c r="D2" s="208" t="s">
        <v>183</v>
      </c>
      <c r="G2" s="59"/>
      <c r="H2" s="59"/>
      <c r="I2" s="59"/>
      <c r="J2" s="59"/>
      <c r="K2" s="59"/>
      <c r="L2" s="59"/>
      <c r="M2" s="59"/>
      <c r="N2" s="59"/>
      <c r="O2" s="59"/>
      <c r="P2" s="59"/>
      <c r="Q2" s="59"/>
      <c r="R2" s="59"/>
      <c r="S2" s="59"/>
      <c r="T2" s="59"/>
      <c r="U2" s="59"/>
      <c r="V2" s="59"/>
      <c r="W2" s="59"/>
      <c r="X2" s="59"/>
      <c r="Y2" s="59"/>
      <c r="Z2" s="59"/>
      <c r="AB2" s="59"/>
      <c r="AC2" s="59"/>
    </row>
    <row r="3" spans="1:29" ht="15" x14ac:dyDescent="0.25">
      <c r="A3" s="61"/>
      <c r="B3" s="65" t="s">
        <v>25</v>
      </c>
      <c r="C3" s="61" t="s">
        <v>26</v>
      </c>
      <c r="D3" s="208" t="s">
        <v>282</v>
      </c>
      <c r="G3" s="59"/>
      <c r="H3" s="59"/>
      <c r="I3" s="59"/>
      <c r="J3" s="59"/>
      <c r="K3" s="59"/>
      <c r="L3" s="59"/>
      <c r="M3" s="59"/>
      <c r="N3" s="59"/>
      <c r="O3" s="59"/>
      <c r="P3" s="59"/>
      <c r="Q3" s="59"/>
      <c r="R3" s="59"/>
      <c r="S3" s="59"/>
      <c r="T3" s="59"/>
      <c r="U3" s="59"/>
      <c r="V3" s="59"/>
      <c r="W3" s="59"/>
      <c r="X3" s="59"/>
      <c r="Y3" s="59"/>
      <c r="Z3" s="59"/>
      <c r="AB3" s="59"/>
      <c r="AC3" s="59"/>
    </row>
    <row r="4" spans="1:29" ht="15" x14ac:dyDescent="0.25">
      <c r="A4" s="61"/>
      <c r="B4" s="25" t="s">
        <v>27</v>
      </c>
      <c r="C4" s="61"/>
      <c r="D4" s="26" t="s">
        <v>28</v>
      </c>
      <c r="E4" s="66"/>
      <c r="F4" s="66"/>
      <c r="G4" s="66"/>
      <c r="H4" s="66"/>
      <c r="I4" s="66"/>
      <c r="J4" s="66"/>
      <c r="K4" s="59"/>
      <c r="L4" s="59"/>
      <c r="M4" s="59"/>
      <c r="N4" s="59"/>
      <c r="O4" s="59"/>
      <c r="P4" s="59"/>
      <c r="Q4" s="59"/>
      <c r="R4" s="59"/>
      <c r="S4" s="59"/>
      <c r="T4" s="59"/>
      <c r="U4" s="59"/>
      <c r="V4" s="59"/>
      <c r="W4" s="59"/>
      <c r="X4" s="59"/>
      <c r="Y4" s="59"/>
      <c r="Z4" s="59"/>
      <c r="AB4" s="59"/>
      <c r="AC4" s="59"/>
    </row>
    <row r="5" spans="1:29" ht="15" x14ac:dyDescent="0.25">
      <c r="A5" s="61"/>
      <c r="B5" s="28"/>
      <c r="C5" s="61"/>
      <c r="G5" s="59"/>
      <c r="H5" s="59"/>
      <c r="I5" s="59"/>
      <c r="J5" s="59"/>
      <c r="K5" s="59"/>
      <c r="L5" s="59"/>
      <c r="M5" s="59"/>
      <c r="N5" s="59"/>
      <c r="O5" s="59"/>
      <c r="P5" s="59"/>
      <c r="Q5" s="59"/>
      <c r="R5" s="59"/>
      <c r="S5" s="59"/>
      <c r="T5" s="59"/>
      <c r="U5" s="59"/>
      <c r="V5" s="59"/>
      <c r="W5" s="59"/>
      <c r="X5" s="59"/>
      <c r="Y5" s="59"/>
      <c r="Z5" s="59"/>
      <c r="AB5" s="59"/>
      <c r="AC5" s="59"/>
    </row>
    <row r="6" spans="1:29" ht="15" x14ac:dyDescent="0.25">
      <c r="A6" s="61"/>
      <c r="B6" s="61"/>
      <c r="C6" s="61"/>
      <c r="F6" s="26" t="s">
        <v>29</v>
      </c>
      <c r="G6" s="26"/>
      <c r="H6" s="26" t="s">
        <v>174</v>
      </c>
      <c r="I6" s="26"/>
      <c r="J6" s="26"/>
      <c r="K6" s="59"/>
      <c r="L6" s="59"/>
      <c r="M6" s="59"/>
      <c r="N6" s="59"/>
      <c r="O6" s="59"/>
      <c r="P6" s="59"/>
      <c r="Q6" s="59"/>
      <c r="R6" s="59"/>
      <c r="S6" s="59"/>
      <c r="T6" s="59"/>
      <c r="U6" s="59"/>
      <c r="V6" s="59"/>
      <c r="W6" s="59"/>
      <c r="X6" s="59"/>
      <c r="Y6" s="59"/>
      <c r="Z6" s="59"/>
      <c r="AB6" s="59"/>
      <c r="AC6" s="59"/>
    </row>
    <row r="7" spans="1:29" ht="26.25" x14ac:dyDescent="0.25">
      <c r="A7" s="60" t="s">
        <v>31</v>
      </c>
      <c r="B7" s="165" t="s">
        <v>32</v>
      </c>
      <c r="C7" s="165" t="s">
        <v>33</v>
      </c>
      <c r="G7" s="59"/>
      <c r="H7" s="59"/>
      <c r="I7" s="59"/>
      <c r="J7" s="59"/>
      <c r="K7" s="59"/>
      <c r="L7" s="59"/>
      <c r="M7" s="59"/>
      <c r="N7" s="59"/>
      <c r="O7" s="59"/>
      <c r="P7" s="59"/>
      <c r="Q7" s="59"/>
      <c r="R7" s="59"/>
      <c r="S7" s="59"/>
      <c r="T7" s="59"/>
      <c r="U7" s="59"/>
      <c r="V7" s="59"/>
      <c r="W7" s="59"/>
      <c r="X7" s="59"/>
      <c r="Y7" s="59"/>
      <c r="Z7" s="59"/>
      <c r="AB7" s="59"/>
      <c r="AC7" s="59"/>
    </row>
    <row r="8" spans="1:29" ht="15" x14ac:dyDescent="0.25">
      <c r="A8" s="61"/>
      <c r="B8" s="166" t="s">
        <v>34</v>
      </c>
      <c r="C8" s="166" t="s">
        <v>3</v>
      </c>
      <c r="G8" s="59"/>
      <c r="H8" s="59"/>
      <c r="I8" s="59"/>
      <c r="J8" s="59"/>
      <c r="K8" s="59"/>
      <c r="L8" s="59"/>
      <c r="M8" s="59"/>
      <c r="N8" s="59"/>
      <c r="O8" s="59"/>
      <c r="P8" s="59"/>
      <c r="Q8" s="59"/>
      <c r="R8" s="59"/>
      <c r="S8" s="59"/>
      <c r="T8" s="59"/>
      <c r="U8" s="59"/>
      <c r="V8" s="59"/>
      <c r="W8" s="59"/>
      <c r="X8" s="59"/>
      <c r="Y8" s="59"/>
      <c r="Z8" s="59"/>
      <c r="AB8" s="59"/>
      <c r="AC8" s="59"/>
    </row>
    <row r="9" spans="1:29" ht="15" x14ac:dyDescent="0.25">
      <c r="A9" s="184">
        <v>1</v>
      </c>
      <c r="B9" s="172"/>
      <c r="C9" s="172">
        <v>50</v>
      </c>
      <c r="E9" s="61" t="s">
        <v>35</v>
      </c>
      <c r="F9" s="61"/>
      <c r="G9" s="59"/>
      <c r="H9" s="59"/>
      <c r="I9" s="59"/>
      <c r="J9" s="59"/>
      <c r="K9" s="59"/>
      <c r="L9" s="59"/>
      <c r="M9" s="59"/>
      <c r="N9" s="59"/>
      <c r="O9" s="59"/>
      <c r="P9" s="59"/>
      <c r="Q9" s="59"/>
      <c r="R9" s="59"/>
      <c r="S9" s="59"/>
      <c r="T9" s="59"/>
      <c r="U9" s="59"/>
      <c r="V9" s="59"/>
      <c r="W9" s="59"/>
      <c r="X9" s="59"/>
      <c r="Y9" s="59"/>
      <c r="Z9" s="59"/>
      <c r="AB9" s="59"/>
      <c r="AC9" s="59"/>
    </row>
    <row r="10" spans="1:29" ht="15" x14ac:dyDescent="0.25">
      <c r="A10" s="184">
        <v>1</v>
      </c>
      <c r="B10" s="172"/>
      <c r="C10" s="172">
        <v>50</v>
      </c>
      <c r="E10" s="61" t="s">
        <v>36</v>
      </c>
      <c r="F10" s="61"/>
      <c r="G10" s="59"/>
      <c r="H10" s="59"/>
      <c r="I10" s="59"/>
      <c r="J10" s="59"/>
      <c r="K10" s="59"/>
      <c r="L10" s="59"/>
      <c r="M10" s="59"/>
      <c r="N10" s="59"/>
      <c r="O10" s="59"/>
      <c r="P10" s="59"/>
      <c r="Q10" s="59"/>
      <c r="R10" s="59"/>
      <c r="S10" s="59"/>
      <c r="T10" s="59"/>
      <c r="U10" s="59"/>
      <c r="V10" s="59"/>
      <c r="W10" s="59"/>
      <c r="X10" s="59"/>
      <c r="Y10" s="59"/>
      <c r="Z10" s="59"/>
      <c r="AB10" s="59"/>
      <c r="AC10" s="59"/>
    </row>
    <row r="11" spans="1:29" ht="15" x14ac:dyDescent="0.25">
      <c r="A11" s="184">
        <v>1</v>
      </c>
      <c r="B11" s="172"/>
      <c r="C11" s="172">
        <v>50</v>
      </c>
      <c r="E11" s="61" t="s">
        <v>37</v>
      </c>
      <c r="F11" s="61"/>
      <c r="G11" s="59"/>
      <c r="H11" s="59"/>
      <c r="I11" s="59"/>
      <c r="J11" s="59"/>
      <c r="K11" s="59"/>
      <c r="L11" s="59"/>
      <c r="M11" s="59"/>
      <c r="N11" s="59"/>
      <c r="O11" s="59"/>
      <c r="P11" s="59"/>
      <c r="Q11" s="59"/>
      <c r="R11" s="59"/>
      <c r="S11" s="59"/>
      <c r="T11" s="59"/>
      <c r="U11" s="59"/>
      <c r="V11" s="59"/>
      <c r="W11" s="59"/>
      <c r="X11" s="59"/>
      <c r="Y11" s="59"/>
      <c r="Z11" s="59"/>
      <c r="AB11" s="59"/>
      <c r="AC11" s="59"/>
    </row>
    <row r="12" spans="1:29" ht="15" x14ac:dyDescent="0.25">
      <c r="A12" s="184">
        <v>1</v>
      </c>
      <c r="B12" s="172"/>
      <c r="C12" s="172">
        <v>50</v>
      </c>
      <c r="E12" s="61" t="s">
        <v>38</v>
      </c>
      <c r="F12" s="61"/>
      <c r="G12" s="59"/>
      <c r="H12" s="59"/>
      <c r="I12" s="59"/>
      <c r="J12" s="59"/>
      <c r="K12" s="59"/>
      <c r="L12" s="59"/>
      <c r="M12" s="59"/>
      <c r="N12" s="59"/>
      <c r="O12" s="59"/>
      <c r="P12" s="59"/>
      <c r="Q12" s="59"/>
      <c r="R12" s="59"/>
      <c r="S12" s="59"/>
      <c r="T12" s="59"/>
      <c r="U12" s="59"/>
      <c r="V12" s="59"/>
      <c r="W12" s="59"/>
      <c r="X12" s="59"/>
      <c r="Y12" s="59"/>
      <c r="Z12" s="59"/>
      <c r="AB12" s="59"/>
      <c r="AC12" s="59"/>
    </row>
    <row r="13" spans="1:29" ht="15" x14ac:dyDescent="0.25">
      <c r="A13" s="184">
        <v>1</v>
      </c>
      <c r="B13" s="172"/>
      <c r="C13" s="172">
        <v>50</v>
      </c>
      <c r="E13" s="61" t="s">
        <v>39</v>
      </c>
      <c r="G13" s="59"/>
      <c r="H13" s="59"/>
      <c r="I13" s="59"/>
      <c r="J13" s="59"/>
      <c r="K13" s="59"/>
      <c r="L13" s="59"/>
      <c r="M13" s="59"/>
      <c r="N13" s="59"/>
      <c r="O13" s="59"/>
      <c r="P13" s="59"/>
      <c r="Q13" s="59"/>
      <c r="R13" s="59"/>
      <c r="S13" s="59"/>
      <c r="T13" s="59"/>
      <c r="U13" s="59"/>
      <c r="V13" s="59"/>
      <c r="W13" s="59"/>
      <c r="X13" s="59"/>
      <c r="Y13" s="59"/>
      <c r="Z13" s="59"/>
      <c r="AB13" s="59"/>
      <c r="AC13" s="59"/>
    </row>
    <row r="14" spans="1:29" ht="15" x14ac:dyDescent="0.25">
      <c r="A14" s="184">
        <v>1</v>
      </c>
      <c r="B14" s="172"/>
      <c r="C14" s="172">
        <v>50</v>
      </c>
      <c r="E14" s="61" t="s">
        <v>40</v>
      </c>
      <c r="G14" s="59"/>
      <c r="H14" s="59"/>
      <c r="I14" s="59"/>
      <c r="J14" s="59"/>
      <c r="K14" s="59"/>
      <c r="L14" s="59"/>
      <c r="M14" s="59"/>
      <c r="N14" s="59"/>
      <c r="O14" s="59"/>
      <c r="P14" s="59"/>
      <c r="Q14" s="59"/>
      <c r="R14" s="59"/>
      <c r="S14" s="59"/>
      <c r="T14" s="59"/>
      <c r="U14" s="59"/>
      <c r="V14" s="59"/>
      <c r="W14" s="59"/>
      <c r="X14" s="59"/>
      <c r="Y14" s="59"/>
      <c r="Z14" s="59"/>
      <c r="AB14" s="59"/>
      <c r="AC14" s="59"/>
    </row>
    <row r="15" spans="1:29" ht="15" x14ac:dyDescent="0.25">
      <c r="A15" s="184">
        <v>1</v>
      </c>
      <c r="B15" s="172"/>
      <c r="C15" s="172">
        <v>50</v>
      </c>
      <c r="E15" s="61" t="s">
        <v>41</v>
      </c>
      <c r="G15" s="59"/>
      <c r="H15" s="59"/>
      <c r="I15" s="59"/>
      <c r="J15" s="59"/>
      <c r="K15" s="59"/>
      <c r="L15" s="59"/>
      <c r="M15" s="59"/>
      <c r="N15" s="59"/>
      <c r="O15" s="59"/>
      <c r="P15" s="59"/>
      <c r="Q15" s="59"/>
      <c r="R15" s="59"/>
      <c r="S15" s="59"/>
      <c r="T15" s="59"/>
      <c r="U15" s="59"/>
      <c r="V15" s="59"/>
      <c r="W15" s="59"/>
      <c r="X15" s="59"/>
      <c r="Y15" s="59"/>
      <c r="Z15" s="59"/>
      <c r="AB15" s="59"/>
      <c r="AC15" s="59"/>
    </row>
    <row r="16" spans="1:29" ht="15" x14ac:dyDescent="0.25">
      <c r="A16" s="184"/>
      <c r="B16" s="172"/>
      <c r="C16" s="172"/>
      <c r="E16" s="61" t="s">
        <v>42</v>
      </c>
      <c r="G16" s="59"/>
      <c r="H16" s="59"/>
      <c r="I16" s="59"/>
      <c r="J16" s="59"/>
      <c r="K16" s="59"/>
      <c r="L16" s="59"/>
      <c r="M16" s="59"/>
      <c r="N16" s="59"/>
      <c r="O16" s="59"/>
      <c r="P16" s="59"/>
      <c r="Q16" s="59"/>
      <c r="R16" s="59"/>
      <c r="S16" s="59"/>
      <c r="T16" s="59"/>
      <c r="U16" s="59"/>
      <c r="V16" s="59"/>
      <c r="W16" s="59"/>
      <c r="X16" s="59"/>
      <c r="Y16" s="59"/>
      <c r="Z16" s="59"/>
      <c r="AB16" s="59"/>
      <c r="AC16" s="59"/>
    </row>
    <row r="17" spans="1:29" ht="15" x14ac:dyDescent="0.25">
      <c r="A17" s="184"/>
      <c r="B17" s="172"/>
      <c r="C17" s="172"/>
      <c r="E17" s="61" t="s">
        <v>43</v>
      </c>
      <c r="F17" s="61"/>
      <c r="G17" s="59"/>
      <c r="H17" s="59"/>
      <c r="I17" s="59"/>
      <c r="J17" s="59"/>
      <c r="K17" s="59"/>
      <c r="L17" s="59"/>
      <c r="M17" s="59"/>
      <c r="N17" s="59"/>
      <c r="O17" s="59"/>
      <c r="P17" s="59"/>
      <c r="Q17" s="59"/>
      <c r="R17" s="59"/>
      <c r="S17" s="59"/>
      <c r="T17" s="59"/>
      <c r="U17" s="59"/>
      <c r="V17" s="59"/>
      <c r="W17" s="59"/>
      <c r="X17" s="59"/>
      <c r="Y17" s="59"/>
      <c r="Z17" s="59"/>
      <c r="AB17" s="59"/>
      <c r="AC17" s="59"/>
    </row>
    <row r="18" spans="1:29" ht="15" x14ac:dyDescent="0.25">
      <c r="A18" s="184"/>
      <c r="B18" s="172"/>
      <c r="C18" s="172"/>
      <c r="E18" s="61" t="s">
        <v>44</v>
      </c>
      <c r="F18" s="61"/>
      <c r="G18" s="59"/>
      <c r="H18" s="59"/>
      <c r="I18" s="59"/>
      <c r="J18" s="59"/>
      <c r="K18" s="59"/>
      <c r="L18" s="59"/>
      <c r="M18" s="59"/>
      <c r="N18" s="59"/>
      <c r="O18" s="59"/>
      <c r="P18" s="59"/>
      <c r="Q18" s="59"/>
      <c r="R18" s="59"/>
      <c r="S18" s="59"/>
      <c r="T18" s="59"/>
      <c r="U18" s="59"/>
      <c r="V18" s="59"/>
      <c r="W18" s="59"/>
      <c r="X18" s="59"/>
      <c r="Y18" s="59"/>
      <c r="Z18" s="59"/>
      <c r="AB18" s="59"/>
      <c r="AC18" s="59"/>
    </row>
    <row r="19" spans="1:29" ht="15" x14ac:dyDescent="0.25">
      <c r="A19" s="184"/>
      <c r="B19" s="172"/>
      <c r="C19" s="172"/>
      <c r="E19" s="61" t="s">
        <v>45</v>
      </c>
      <c r="F19" s="61"/>
      <c r="G19" s="59"/>
      <c r="H19" s="59"/>
      <c r="I19" s="59"/>
      <c r="J19" s="59"/>
      <c r="K19" s="59"/>
      <c r="L19" s="59"/>
      <c r="M19" s="59"/>
      <c r="N19" s="59"/>
      <c r="O19" s="59"/>
      <c r="P19" s="59"/>
      <c r="Q19" s="59"/>
      <c r="R19" s="59"/>
      <c r="S19" s="59"/>
      <c r="T19" s="59"/>
      <c r="U19" s="59"/>
      <c r="V19" s="59"/>
      <c r="W19" s="59"/>
      <c r="X19" s="59"/>
      <c r="Y19" s="59"/>
      <c r="Z19" s="59"/>
      <c r="AB19" s="59"/>
      <c r="AC19" s="59"/>
    </row>
    <row r="20" spans="1:29" ht="15" x14ac:dyDescent="0.25">
      <c r="A20" s="184"/>
      <c r="B20" s="172"/>
      <c r="C20" s="172"/>
      <c r="E20" s="61" t="s">
        <v>46</v>
      </c>
      <c r="F20" s="61"/>
      <c r="G20" s="59"/>
      <c r="H20" s="59"/>
      <c r="I20" s="59"/>
      <c r="J20" s="59"/>
      <c r="K20" s="59"/>
      <c r="L20" s="59"/>
      <c r="M20" s="59"/>
      <c r="N20" s="59"/>
      <c r="O20" s="59"/>
      <c r="P20" s="59"/>
      <c r="Q20" s="59"/>
      <c r="R20" s="59"/>
      <c r="S20" s="59"/>
      <c r="T20" s="59"/>
      <c r="U20" s="59"/>
      <c r="V20" s="59"/>
      <c r="W20" s="59"/>
      <c r="X20" s="59"/>
      <c r="Y20" s="59"/>
      <c r="Z20" s="59"/>
      <c r="AB20" s="59"/>
      <c r="AC20" s="59"/>
    </row>
    <row r="21" spans="1:29" ht="15" x14ac:dyDescent="0.25">
      <c r="A21" s="184"/>
      <c r="B21" s="172"/>
      <c r="C21" s="172"/>
      <c r="E21" s="61" t="s">
        <v>135</v>
      </c>
      <c r="G21" s="59"/>
      <c r="H21" s="59"/>
      <c r="I21" s="59"/>
      <c r="J21" s="59"/>
      <c r="K21" s="59"/>
      <c r="L21" s="59"/>
      <c r="M21" s="59"/>
      <c r="N21" s="59"/>
      <c r="O21" s="59"/>
      <c r="P21" s="59"/>
      <c r="Q21" s="59"/>
      <c r="R21" s="59"/>
      <c r="S21" s="59"/>
      <c r="T21" s="59"/>
      <c r="U21" s="59"/>
      <c r="V21" s="59"/>
      <c r="W21" s="59"/>
      <c r="X21" s="59"/>
      <c r="Y21" s="59"/>
      <c r="Z21" s="59"/>
      <c r="AB21" s="59"/>
      <c r="AC21" s="59"/>
    </row>
    <row r="22" spans="1:29" ht="15" x14ac:dyDescent="0.25">
      <c r="A22" s="184"/>
      <c r="B22" s="172"/>
      <c r="C22" s="172"/>
      <c r="G22" s="59"/>
      <c r="H22" s="59"/>
      <c r="I22" s="59"/>
      <c r="J22" s="59"/>
      <c r="K22" s="59"/>
      <c r="L22" s="59"/>
      <c r="M22" s="59"/>
      <c r="N22" s="59"/>
      <c r="O22" s="59"/>
      <c r="P22" s="59"/>
      <c r="Q22" s="59"/>
      <c r="R22" s="59"/>
      <c r="S22" s="59"/>
      <c r="T22" s="59"/>
      <c r="U22" s="59"/>
      <c r="V22" s="59"/>
      <c r="W22" s="59"/>
      <c r="X22" s="59"/>
      <c r="Y22" s="59"/>
      <c r="Z22" s="59"/>
      <c r="AB22" s="59"/>
      <c r="AC22" s="59"/>
    </row>
    <row r="23" spans="1:29" ht="15" x14ac:dyDescent="0.25">
      <c r="A23" s="184"/>
      <c r="B23" s="172"/>
      <c r="C23" s="172"/>
      <c r="G23" s="59"/>
      <c r="H23" s="59"/>
      <c r="I23" s="59"/>
      <c r="J23" s="59"/>
      <c r="K23" s="59"/>
      <c r="L23" s="59"/>
      <c r="M23" s="59"/>
      <c r="N23" s="59"/>
      <c r="O23" s="59"/>
      <c r="P23" s="59"/>
      <c r="Q23" s="59"/>
      <c r="R23" s="59"/>
      <c r="S23" s="59"/>
      <c r="T23" s="59"/>
      <c r="U23" s="59"/>
      <c r="V23" s="59"/>
      <c r="W23" s="59"/>
      <c r="X23" s="59"/>
      <c r="Y23" s="59"/>
      <c r="Z23" s="59"/>
      <c r="AB23" s="59"/>
      <c r="AC23" s="59"/>
    </row>
    <row r="24" spans="1:29" ht="15" x14ac:dyDescent="0.25">
      <c r="A24" s="184"/>
      <c r="B24" s="172"/>
      <c r="C24" s="172"/>
      <c r="G24" s="59"/>
      <c r="H24" s="59"/>
      <c r="I24" s="59"/>
      <c r="J24" s="59"/>
      <c r="K24" s="59"/>
      <c r="L24" s="59"/>
      <c r="M24" s="59"/>
      <c r="N24" s="59"/>
      <c r="O24" s="59"/>
      <c r="P24" s="59"/>
      <c r="Q24" s="59"/>
      <c r="R24" s="59"/>
      <c r="S24" s="59"/>
      <c r="T24" s="59"/>
      <c r="U24" s="59"/>
      <c r="V24" s="59"/>
      <c r="W24" s="59"/>
      <c r="X24" s="59"/>
      <c r="Y24" s="59"/>
      <c r="Z24" s="59"/>
      <c r="AB24" s="59"/>
      <c r="AC24" s="59"/>
    </row>
    <row r="25" spans="1:29" ht="15.75" x14ac:dyDescent="0.25">
      <c r="A25" s="184"/>
      <c r="B25" s="172"/>
      <c r="C25" s="172"/>
      <c r="E25" s="35"/>
      <c r="G25" s="59"/>
      <c r="H25" s="59"/>
      <c r="I25" s="59"/>
      <c r="J25" s="59"/>
      <c r="K25" s="59"/>
      <c r="L25" s="59"/>
      <c r="M25" s="59"/>
      <c r="N25" s="59"/>
      <c r="O25" s="59"/>
      <c r="P25" s="59"/>
      <c r="Q25" s="59"/>
      <c r="R25" s="59"/>
      <c r="S25" s="59"/>
      <c r="T25" s="59"/>
      <c r="U25" s="59"/>
      <c r="V25" s="59"/>
      <c r="W25" s="59"/>
      <c r="X25" s="59"/>
      <c r="Y25" s="59"/>
      <c r="Z25" s="59"/>
      <c r="AB25" s="59"/>
      <c r="AC25" s="59"/>
    </row>
    <row r="26" spans="1:29" ht="15.75" x14ac:dyDescent="0.25">
      <c r="A26" s="184"/>
      <c r="B26" s="172"/>
      <c r="C26" s="172"/>
      <c r="E26" s="35"/>
      <c r="G26" s="59"/>
      <c r="H26" s="59"/>
      <c r="I26" s="59"/>
      <c r="J26" s="59"/>
      <c r="K26" s="59"/>
      <c r="L26" s="59"/>
      <c r="M26" s="59"/>
      <c r="N26" s="59"/>
      <c r="O26" s="59"/>
      <c r="P26" s="59"/>
      <c r="Q26" s="59"/>
      <c r="R26" s="59"/>
      <c r="S26" s="59"/>
      <c r="T26" s="59"/>
      <c r="U26" s="59"/>
      <c r="V26" s="59"/>
      <c r="W26" s="59"/>
      <c r="X26" s="59"/>
      <c r="Y26" s="59"/>
      <c r="Z26" s="59"/>
      <c r="AB26" s="59"/>
      <c r="AC26" s="59"/>
    </row>
    <row r="27" spans="1:29" ht="15.75" x14ac:dyDescent="0.25">
      <c r="A27" s="33"/>
      <c r="B27" s="33"/>
      <c r="C27" s="34"/>
      <c r="E27" s="35"/>
      <c r="G27" s="59"/>
      <c r="H27" s="59"/>
      <c r="I27" s="59"/>
      <c r="J27" s="59"/>
      <c r="K27" s="59"/>
      <c r="L27" s="59"/>
      <c r="M27" s="59"/>
      <c r="N27" s="59"/>
      <c r="O27" s="59"/>
      <c r="P27" s="59"/>
      <c r="Q27" s="59"/>
      <c r="R27" s="59"/>
      <c r="S27" s="59"/>
      <c r="T27" s="59"/>
      <c r="U27" s="59"/>
      <c r="V27" s="59"/>
      <c r="W27" s="59"/>
      <c r="X27" s="59"/>
      <c r="Y27" s="59"/>
      <c r="Z27" s="59"/>
      <c r="AB27" s="59"/>
      <c r="AC27" s="59"/>
    </row>
    <row r="28" spans="1:29" ht="15.75" x14ac:dyDescent="0.25">
      <c r="A28" s="33"/>
      <c r="B28" s="33"/>
      <c r="C28" s="34"/>
      <c r="E28" s="35"/>
      <c r="G28" s="59"/>
      <c r="H28" s="59"/>
      <c r="I28" s="59"/>
      <c r="J28" s="59"/>
      <c r="K28" s="59"/>
      <c r="L28" s="59"/>
      <c r="M28" s="59"/>
      <c r="N28" s="59"/>
      <c r="O28" s="59"/>
      <c r="P28" s="59"/>
      <c r="Q28" s="59"/>
      <c r="R28" s="59"/>
      <c r="S28" s="59"/>
      <c r="T28" s="59"/>
      <c r="U28" s="59"/>
      <c r="V28" s="59"/>
      <c r="W28" s="59"/>
      <c r="X28" s="59"/>
      <c r="Y28" s="59"/>
      <c r="Z28" s="59"/>
      <c r="AB28" s="59"/>
      <c r="AC28" s="59"/>
    </row>
    <row r="29" spans="1:29" ht="15.75" x14ac:dyDescent="0.25">
      <c r="A29" s="33"/>
      <c r="B29" s="33"/>
      <c r="C29" s="34"/>
      <c r="E29" s="35"/>
      <c r="G29" s="59"/>
      <c r="H29" s="59"/>
      <c r="I29" s="59"/>
      <c r="J29" s="59"/>
      <c r="K29" s="59"/>
      <c r="L29" s="59"/>
      <c r="M29" s="59"/>
      <c r="N29" s="59"/>
      <c r="O29" s="59"/>
      <c r="P29" s="59"/>
      <c r="Q29" s="59"/>
      <c r="R29" s="59"/>
      <c r="S29" s="59"/>
      <c r="T29" s="59"/>
      <c r="U29" s="59"/>
      <c r="V29" s="59"/>
      <c r="W29" s="59"/>
      <c r="X29" s="59"/>
      <c r="Y29" s="59"/>
      <c r="Z29" s="59"/>
      <c r="AB29" s="59"/>
      <c r="AC29" s="59"/>
    </row>
    <row r="30" spans="1:29" ht="15" x14ac:dyDescent="0.25">
      <c r="A30" s="33"/>
      <c r="B30" s="33"/>
      <c r="C30" s="34"/>
      <c r="G30" s="59"/>
      <c r="H30" s="59"/>
      <c r="I30" s="59"/>
      <c r="J30" s="59"/>
      <c r="K30" s="59"/>
      <c r="L30" s="59"/>
      <c r="M30" s="59"/>
      <c r="N30" s="59"/>
      <c r="O30" s="59"/>
      <c r="P30" s="59"/>
      <c r="Q30" s="59"/>
      <c r="R30" s="59"/>
      <c r="S30" s="59"/>
      <c r="T30" s="59"/>
      <c r="U30" s="59"/>
      <c r="V30" s="59"/>
      <c r="W30" s="59"/>
      <c r="X30" s="59"/>
      <c r="Y30" s="59"/>
      <c r="Z30" s="59"/>
      <c r="AB30" s="59"/>
      <c r="AC30" s="59"/>
    </row>
    <row r="31" spans="1:29" ht="15" x14ac:dyDescent="0.25">
      <c r="A31" s="33"/>
      <c r="B31" s="33"/>
      <c r="C31" s="34"/>
      <c r="G31" s="59"/>
      <c r="H31" s="59"/>
      <c r="I31" s="59"/>
      <c r="J31" s="59"/>
      <c r="K31" s="59"/>
      <c r="L31" s="59"/>
      <c r="M31" s="59"/>
      <c r="N31" s="59"/>
      <c r="O31" s="59"/>
      <c r="P31" s="59"/>
      <c r="Q31" s="59"/>
      <c r="R31" s="59"/>
      <c r="S31" s="59"/>
      <c r="T31" s="59"/>
      <c r="U31" s="59"/>
      <c r="V31" s="59"/>
      <c r="W31" s="59"/>
      <c r="X31" s="59"/>
      <c r="Y31" s="59"/>
      <c r="Z31" s="59"/>
      <c r="AB31" s="59"/>
      <c r="AC31" s="59"/>
    </row>
    <row r="32" spans="1:29" ht="15" x14ac:dyDescent="0.25">
      <c r="A32" s="33"/>
      <c r="B32" s="33"/>
      <c r="C32" s="34"/>
      <c r="G32" s="59"/>
      <c r="H32" s="59"/>
      <c r="I32" s="59"/>
      <c r="J32" s="59"/>
      <c r="K32" s="59"/>
      <c r="L32" s="59"/>
      <c r="M32" s="59"/>
      <c r="N32" s="59"/>
      <c r="O32" s="59"/>
      <c r="P32" s="59"/>
      <c r="Q32" s="59"/>
      <c r="R32" s="59"/>
      <c r="S32" s="59"/>
      <c r="T32" s="59"/>
      <c r="U32" s="59"/>
      <c r="V32" s="59"/>
      <c r="W32" s="59"/>
      <c r="X32" s="59"/>
      <c r="Y32" s="59"/>
      <c r="Z32" s="59"/>
      <c r="AB32" s="59"/>
      <c r="AC32" s="59"/>
    </row>
    <row r="33" spans="1:29" ht="15" x14ac:dyDescent="0.25">
      <c r="A33" s="33"/>
      <c r="B33" s="33"/>
      <c r="C33" s="34"/>
      <c r="G33" s="59"/>
      <c r="H33" s="59"/>
      <c r="I33" s="59"/>
      <c r="J33" s="59"/>
      <c r="K33" s="59"/>
      <c r="L33" s="59"/>
      <c r="M33" s="59"/>
      <c r="N33" s="59"/>
      <c r="O33" s="59"/>
      <c r="P33" s="59"/>
      <c r="Q33" s="59"/>
      <c r="R33" s="59"/>
      <c r="S33" s="59"/>
      <c r="T33" s="59"/>
      <c r="U33" s="59"/>
      <c r="V33" s="59"/>
      <c r="W33" s="59"/>
      <c r="X33" s="59"/>
      <c r="Y33" s="59"/>
      <c r="Z33" s="59"/>
      <c r="AB33" s="59"/>
      <c r="AC33" s="59"/>
    </row>
    <row r="34" spans="1:29" ht="15" x14ac:dyDescent="0.25">
      <c r="A34" s="33"/>
      <c r="B34" s="33"/>
      <c r="C34" s="34"/>
      <c r="G34" s="59"/>
      <c r="H34" s="59"/>
      <c r="I34" s="59"/>
      <c r="J34" s="59"/>
      <c r="K34" s="59"/>
      <c r="L34" s="59"/>
      <c r="M34" s="59"/>
      <c r="N34" s="59"/>
      <c r="O34" s="59"/>
      <c r="P34" s="59"/>
      <c r="Q34" s="59"/>
      <c r="R34" s="59"/>
      <c r="S34" s="59"/>
      <c r="T34" s="59"/>
      <c r="U34" s="59"/>
      <c r="V34" s="59"/>
      <c r="W34" s="59"/>
      <c r="X34" s="59"/>
      <c r="Y34" s="59"/>
      <c r="Z34" s="59"/>
      <c r="AB34" s="59"/>
      <c r="AC34" s="59"/>
    </row>
    <row r="35" spans="1:29" ht="15" x14ac:dyDescent="0.25">
      <c r="A35" s="65"/>
      <c r="B35" s="65"/>
      <c r="C35" s="65"/>
      <c r="G35" s="59"/>
      <c r="H35" s="59"/>
      <c r="I35" s="59"/>
      <c r="J35" s="59"/>
      <c r="K35" s="59"/>
      <c r="L35" s="59"/>
      <c r="M35" s="59"/>
      <c r="N35" s="59"/>
      <c r="O35" s="59"/>
      <c r="P35" s="59"/>
      <c r="Q35" s="59"/>
      <c r="R35" s="59"/>
      <c r="S35" s="59"/>
      <c r="T35" s="59"/>
      <c r="U35" s="59"/>
      <c r="V35" s="59"/>
      <c r="W35" s="59"/>
      <c r="X35" s="59"/>
      <c r="Y35" s="59"/>
      <c r="Z35" s="59"/>
      <c r="AB35" s="59"/>
      <c r="AC35" s="59"/>
    </row>
    <row r="36" spans="1:29" ht="15" x14ac:dyDescent="0.25">
      <c r="A36" s="65"/>
      <c r="B36" s="65"/>
      <c r="C36" s="65"/>
      <c r="G36" s="59"/>
      <c r="H36" s="59"/>
      <c r="I36" s="59"/>
      <c r="J36" s="59"/>
      <c r="K36" s="59"/>
      <c r="L36" s="59"/>
      <c r="M36" s="59"/>
      <c r="N36" s="59"/>
      <c r="O36" s="59"/>
      <c r="P36" s="59"/>
      <c r="Q36" s="59"/>
      <c r="R36" s="59"/>
      <c r="S36" s="59"/>
      <c r="T36" s="59"/>
      <c r="U36" s="59"/>
      <c r="V36" s="59"/>
      <c r="W36" s="59"/>
      <c r="X36" s="59"/>
      <c r="Y36" s="59"/>
      <c r="Z36" s="59"/>
      <c r="AB36" s="59"/>
      <c r="AC36" s="59"/>
    </row>
    <row r="37" spans="1:29" ht="15" x14ac:dyDescent="0.25">
      <c r="A37" s="61"/>
      <c r="B37" s="64"/>
      <c r="C37" s="64">
        <f>SUM(C9:C36)</f>
        <v>350</v>
      </c>
      <c r="D37" s="61" t="s">
        <v>48</v>
      </c>
      <c r="G37" s="59"/>
      <c r="H37" s="59"/>
      <c r="I37" s="59"/>
      <c r="J37" s="59"/>
      <c r="K37" s="59"/>
      <c r="L37" s="59"/>
      <c r="M37" s="59"/>
      <c r="N37" s="59"/>
      <c r="O37" s="59"/>
      <c r="P37" s="59"/>
      <c r="Q37" s="59"/>
      <c r="R37" s="59"/>
      <c r="S37" s="59"/>
      <c r="T37" s="59"/>
      <c r="U37" s="59"/>
      <c r="V37" s="59"/>
      <c r="W37" s="59"/>
      <c r="X37" s="59"/>
      <c r="Y37" s="59"/>
      <c r="Z37" s="59"/>
      <c r="AB37" s="59"/>
      <c r="AC37" s="59"/>
    </row>
    <row r="38" spans="1:29" ht="15" x14ac:dyDescent="0.25">
      <c r="A38" s="64">
        <f>SUM(A9:A37)</f>
        <v>7</v>
      </c>
      <c r="B38" s="61" t="s">
        <v>49</v>
      </c>
      <c r="C38" s="61"/>
      <c r="G38" s="59"/>
      <c r="H38" s="59"/>
      <c r="I38" s="59"/>
      <c r="J38" s="59"/>
      <c r="K38" s="59"/>
      <c r="L38" s="59"/>
      <c r="M38" s="59"/>
      <c r="N38" s="59"/>
      <c r="O38" s="59"/>
      <c r="P38" s="59"/>
      <c r="Q38" s="59"/>
      <c r="R38" s="59"/>
      <c r="S38" s="59"/>
      <c r="T38" s="59"/>
      <c r="U38" s="59"/>
      <c r="V38" s="59"/>
      <c r="W38" s="59"/>
      <c r="X38" s="59"/>
      <c r="Y38" s="59"/>
      <c r="Z38" s="59"/>
      <c r="AB38" s="59"/>
      <c r="AC38" s="59"/>
    </row>
    <row r="39" spans="1:29" ht="15" x14ac:dyDescent="0.25">
      <c r="A39" s="61"/>
      <c r="B39" s="180">
        <f>C37/A38</f>
        <v>50</v>
      </c>
      <c r="C39" s="61" t="s">
        <v>50</v>
      </c>
      <c r="G39" s="59"/>
      <c r="H39" s="59"/>
      <c r="I39" s="59"/>
      <c r="J39" s="59"/>
      <c r="K39" s="59"/>
      <c r="L39" s="59"/>
      <c r="M39" s="59"/>
      <c r="N39" s="59"/>
      <c r="O39" s="59"/>
      <c r="P39" s="59"/>
      <c r="Q39" s="59"/>
      <c r="R39" s="59"/>
      <c r="S39" s="59"/>
      <c r="T39" s="59"/>
      <c r="U39" s="59"/>
      <c r="V39" s="59"/>
      <c r="W39" s="59"/>
      <c r="X39" s="59"/>
      <c r="Y39" s="59"/>
      <c r="Z39" s="59"/>
      <c r="AB39" s="59"/>
      <c r="AC39" s="59"/>
    </row>
    <row r="40" spans="1:29" ht="15" x14ac:dyDescent="0.25">
      <c r="A40" s="61"/>
      <c r="B40" s="61"/>
      <c r="C40" s="61"/>
      <c r="D40" s="65">
        <v>50</v>
      </c>
      <c r="E40" s="61" t="s">
        <v>51</v>
      </c>
      <c r="G40" s="59"/>
      <c r="H40" s="59"/>
      <c r="I40" s="59"/>
      <c r="J40" s="59"/>
      <c r="K40" s="59"/>
      <c r="L40" s="59"/>
      <c r="M40" s="59"/>
      <c r="N40" s="59"/>
      <c r="O40" s="59"/>
      <c r="P40" s="59"/>
      <c r="Q40" s="59"/>
      <c r="R40" s="59"/>
      <c r="S40" s="59"/>
      <c r="T40" s="59"/>
      <c r="U40" s="59"/>
      <c r="V40" s="59"/>
      <c r="W40" s="59"/>
      <c r="X40" s="59"/>
      <c r="Y40" s="59"/>
      <c r="Z40" s="59"/>
      <c r="AB40" s="59"/>
      <c r="AC40" s="59"/>
    </row>
    <row r="41" spans="1:29" ht="15" x14ac:dyDescent="0.25">
      <c r="A41" s="61"/>
      <c r="B41" s="61"/>
      <c r="C41" s="61"/>
      <c r="D41" s="67">
        <f>B39/D40</f>
        <v>1</v>
      </c>
      <c r="E41" s="61" t="s">
        <v>52</v>
      </c>
      <c r="G41" s="59"/>
      <c r="H41" s="59"/>
      <c r="I41" s="59"/>
      <c r="J41" s="59"/>
      <c r="K41" s="59"/>
      <c r="L41" s="59"/>
      <c r="M41" s="59"/>
      <c r="N41" s="59"/>
      <c r="O41" s="59"/>
      <c r="P41" s="59"/>
      <c r="Q41" s="59"/>
      <c r="R41" s="59"/>
      <c r="S41" s="59"/>
      <c r="T41" s="59"/>
      <c r="U41" s="59"/>
      <c r="V41" s="59"/>
      <c r="W41" s="59"/>
      <c r="X41" s="59"/>
      <c r="Y41" s="59"/>
      <c r="Z41" s="59"/>
      <c r="AB41" s="59"/>
      <c r="AC41" s="59"/>
    </row>
    <row r="42" spans="1:29" ht="15" x14ac:dyDescent="0.25">
      <c r="A42" s="61"/>
      <c r="B42" s="61"/>
      <c r="C42" s="61"/>
      <c r="G42" s="59"/>
      <c r="H42" s="59"/>
      <c r="I42" s="59"/>
      <c r="J42" s="59"/>
      <c r="K42" s="59"/>
      <c r="L42" s="59"/>
      <c r="M42" s="59"/>
      <c r="N42" s="59"/>
      <c r="O42" s="59"/>
      <c r="P42" s="59"/>
      <c r="Q42" s="59"/>
      <c r="R42" s="59"/>
      <c r="S42" s="59"/>
      <c r="T42" s="59"/>
      <c r="U42" s="59"/>
      <c r="V42" s="59"/>
      <c r="W42" s="59"/>
      <c r="X42" s="59"/>
      <c r="Y42" s="59"/>
      <c r="Z42" s="59"/>
      <c r="AB42" s="59"/>
      <c r="AC42" s="59"/>
    </row>
    <row r="43" spans="1:29" x14ac:dyDescent="0.3">
      <c r="A43" s="152" t="s">
        <v>144</v>
      </c>
      <c r="B43" s="61"/>
      <c r="C43" s="61"/>
      <c r="D43" s="61"/>
      <c r="E43" s="61"/>
    </row>
  </sheetData>
  <pageMargins left="0.7" right="0.7" top="0.75" bottom="0.75" header="0.3" footer="0.3"/>
  <pageSetup scale="77" orientation="portrait" r:id="rId1"/>
  <drawing r:id="rId2"/>
  <legacyDrawing r:id="rId3"/>
  <oleObjects>
    <mc:AlternateContent xmlns:mc="http://schemas.openxmlformats.org/markup-compatibility/2006">
      <mc:Choice Requires="x14">
        <oleObject progId="Word.Document.12" shapeId="580610" r:id="rId4">
          <objectPr defaultSize="0" autoPict="0" r:id="rId5">
            <anchor moveWithCells="1">
              <from>
                <xdr:col>1</xdr:col>
                <xdr:colOff>0</xdr:colOff>
                <xdr:row>44</xdr:row>
                <xdr:rowOff>0</xdr:rowOff>
              </from>
              <to>
                <xdr:col>9</xdr:col>
                <xdr:colOff>523875</xdr:colOff>
                <xdr:row>52</xdr:row>
                <xdr:rowOff>190500</xdr:rowOff>
              </to>
            </anchor>
          </objectPr>
        </oleObject>
      </mc:Choice>
      <mc:Fallback>
        <oleObject progId="Word.Document.12" shapeId="580610" r:id="rId4"/>
      </mc:Fallback>
    </mc:AlternateContent>
  </oleObjec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AC43"/>
  <sheetViews>
    <sheetView topLeftCell="A13" workbookViewId="0"/>
  </sheetViews>
  <sheetFormatPr defaultColWidth="9.140625" defaultRowHeight="18.75" x14ac:dyDescent="0.3"/>
  <cols>
    <col min="1" max="2" width="9.140625" style="59"/>
    <col min="3" max="3" width="10.42578125" style="59" customWidth="1"/>
    <col min="4" max="6" width="9.140625" style="59"/>
    <col min="7" max="9" width="9.140625" style="3"/>
    <col min="10" max="10" width="9.140625" style="38"/>
    <col min="11" max="26" width="9.140625" style="3"/>
    <col min="27" max="27" width="9.140625" style="59"/>
    <col min="28" max="28" width="9.140625" style="4"/>
    <col min="29" max="29" width="9.140625" style="39"/>
    <col min="30" max="16384" width="9.140625" style="59"/>
  </cols>
  <sheetData>
    <row r="1" spans="1:29" ht="21" x14ac:dyDescent="0.35">
      <c r="A1" s="63" t="s">
        <v>23</v>
      </c>
      <c r="B1" s="61"/>
      <c r="C1" s="61"/>
      <c r="G1" s="59"/>
      <c r="H1" s="59"/>
      <c r="I1" s="63" t="s">
        <v>53</v>
      </c>
      <c r="J1" s="59"/>
      <c r="K1" s="59"/>
      <c r="L1" s="59"/>
      <c r="M1" s="59"/>
      <c r="N1" s="59"/>
      <c r="O1" s="59"/>
      <c r="P1" s="59"/>
      <c r="Q1" s="59"/>
      <c r="R1" s="59"/>
      <c r="S1" s="59"/>
      <c r="T1" s="59"/>
      <c r="U1" s="59"/>
      <c r="V1" s="59"/>
      <c r="W1" s="59"/>
      <c r="X1" s="59"/>
      <c r="Y1" s="59"/>
      <c r="Z1" s="59"/>
      <c r="AB1" s="59"/>
      <c r="AC1" s="59"/>
    </row>
    <row r="2" spans="1:29" ht="15" x14ac:dyDescent="0.25">
      <c r="A2" s="61"/>
      <c r="B2" s="65">
        <v>2.2000000000000002</v>
      </c>
      <c r="C2" s="61" t="s">
        <v>24</v>
      </c>
      <c r="D2" s="144" t="s">
        <v>183</v>
      </c>
      <c r="G2" s="59"/>
      <c r="H2" s="59"/>
      <c r="I2" s="59"/>
      <c r="J2" s="59"/>
      <c r="K2" s="59"/>
      <c r="L2" s="59"/>
      <c r="M2" s="59"/>
      <c r="N2" s="59"/>
      <c r="O2" s="59"/>
      <c r="P2" s="59"/>
      <c r="Q2" s="59"/>
      <c r="R2" s="59"/>
      <c r="S2" s="59"/>
      <c r="T2" s="59"/>
      <c r="U2" s="59"/>
      <c r="V2" s="59"/>
      <c r="W2" s="59"/>
      <c r="X2" s="59"/>
      <c r="Y2" s="59"/>
      <c r="Z2" s="59"/>
      <c r="AB2" s="59"/>
      <c r="AC2" s="59"/>
    </row>
    <row r="3" spans="1:29" ht="15" x14ac:dyDescent="0.25">
      <c r="A3" s="61"/>
      <c r="B3" s="65" t="s">
        <v>25</v>
      </c>
      <c r="C3" s="61" t="s">
        <v>26</v>
      </c>
      <c r="D3" s="144" t="s">
        <v>181</v>
      </c>
      <c r="G3" s="59"/>
      <c r="H3" s="59"/>
      <c r="I3" s="59"/>
      <c r="J3" s="59"/>
      <c r="K3" s="59"/>
      <c r="L3" s="59"/>
      <c r="M3" s="59"/>
      <c r="N3" s="59"/>
      <c r="O3" s="59"/>
      <c r="P3" s="59"/>
      <c r="Q3" s="59"/>
      <c r="R3" s="59"/>
      <c r="S3" s="59"/>
      <c r="T3" s="59"/>
      <c r="U3" s="59"/>
      <c r="V3" s="59"/>
      <c r="W3" s="59"/>
      <c r="X3" s="59"/>
      <c r="Y3" s="59"/>
      <c r="Z3" s="59"/>
      <c r="AB3" s="59"/>
      <c r="AC3" s="59"/>
    </row>
    <row r="4" spans="1:29" ht="15" x14ac:dyDescent="0.25">
      <c r="A4" s="61"/>
      <c r="B4" s="25" t="s">
        <v>27</v>
      </c>
      <c r="C4" s="61"/>
      <c r="D4" s="26" t="s">
        <v>28</v>
      </c>
      <c r="E4" s="66"/>
      <c r="F4" s="66"/>
      <c r="G4" s="66"/>
      <c r="H4" s="66"/>
      <c r="I4" s="66"/>
      <c r="J4" s="66"/>
      <c r="K4" s="59"/>
      <c r="L4" s="59"/>
      <c r="M4" s="59"/>
      <c r="N4" s="59"/>
      <c r="O4" s="59"/>
      <c r="P4" s="59"/>
      <c r="Q4" s="59"/>
      <c r="R4" s="59"/>
      <c r="S4" s="59"/>
      <c r="T4" s="59"/>
      <c r="U4" s="59"/>
      <c r="V4" s="59"/>
      <c r="W4" s="59"/>
      <c r="X4" s="59"/>
      <c r="Y4" s="59"/>
      <c r="Z4" s="59"/>
      <c r="AB4" s="59"/>
      <c r="AC4" s="59"/>
    </row>
    <row r="5" spans="1:29" ht="15" x14ac:dyDescent="0.25">
      <c r="A5" s="61"/>
      <c r="B5" s="28"/>
      <c r="C5" s="61"/>
      <c r="G5" s="59"/>
      <c r="H5" s="59"/>
      <c r="I5" s="59"/>
      <c r="J5" s="59"/>
      <c r="K5" s="59"/>
      <c r="L5" s="59"/>
      <c r="M5" s="59"/>
      <c r="N5" s="59"/>
      <c r="O5" s="59"/>
      <c r="P5" s="59"/>
      <c r="Q5" s="59"/>
      <c r="R5" s="59"/>
      <c r="S5" s="59"/>
      <c r="T5" s="59"/>
      <c r="U5" s="59"/>
      <c r="V5" s="59"/>
      <c r="W5" s="59"/>
      <c r="X5" s="59"/>
      <c r="Y5" s="59"/>
      <c r="Z5" s="59"/>
      <c r="AB5" s="59"/>
      <c r="AC5" s="59"/>
    </row>
    <row r="6" spans="1:29" ht="15" x14ac:dyDescent="0.25">
      <c r="A6" s="61"/>
      <c r="B6" s="61"/>
      <c r="C6" s="61"/>
      <c r="F6" s="26" t="s">
        <v>29</v>
      </c>
      <c r="G6" s="26"/>
      <c r="H6" s="26" t="s">
        <v>174</v>
      </c>
      <c r="I6" s="26"/>
      <c r="J6" s="26"/>
      <c r="K6" s="59"/>
      <c r="L6" s="59"/>
      <c r="M6" s="59"/>
      <c r="N6" s="59"/>
      <c r="O6" s="59"/>
      <c r="P6" s="59"/>
      <c r="Q6" s="59"/>
      <c r="R6" s="59"/>
      <c r="S6" s="59"/>
      <c r="T6" s="59"/>
      <c r="U6" s="59"/>
      <c r="V6" s="59"/>
      <c r="W6" s="59"/>
      <c r="X6" s="59"/>
      <c r="Y6" s="59"/>
      <c r="Z6" s="59"/>
      <c r="AB6" s="59"/>
      <c r="AC6" s="59"/>
    </row>
    <row r="7" spans="1:29" ht="26.25" x14ac:dyDescent="0.25">
      <c r="A7" s="60" t="s">
        <v>31</v>
      </c>
      <c r="B7" s="165" t="s">
        <v>32</v>
      </c>
      <c r="C7" s="165" t="s">
        <v>33</v>
      </c>
      <c r="G7" s="59"/>
      <c r="H7" s="59"/>
      <c r="I7" s="59"/>
      <c r="J7" s="59"/>
      <c r="K7" s="59"/>
      <c r="L7" s="59"/>
      <c r="M7" s="59"/>
      <c r="N7" s="59"/>
      <c r="O7" s="59"/>
      <c r="P7" s="59"/>
      <c r="Q7" s="59"/>
      <c r="R7" s="59"/>
      <c r="S7" s="59"/>
      <c r="T7" s="59"/>
      <c r="U7" s="59"/>
      <c r="V7" s="59"/>
      <c r="W7" s="59"/>
      <c r="X7" s="59"/>
      <c r="Y7" s="59"/>
      <c r="Z7" s="59"/>
      <c r="AB7" s="59"/>
      <c r="AC7" s="59"/>
    </row>
    <row r="8" spans="1:29" ht="15" x14ac:dyDescent="0.25">
      <c r="A8" s="61"/>
      <c r="B8" s="166" t="s">
        <v>34</v>
      </c>
      <c r="C8" s="166" t="s">
        <v>3</v>
      </c>
      <c r="G8" s="59"/>
      <c r="H8" s="59"/>
      <c r="I8" s="59"/>
      <c r="J8" s="59"/>
      <c r="K8" s="59"/>
      <c r="L8" s="59"/>
      <c r="M8" s="59"/>
      <c r="N8" s="59"/>
      <c r="O8" s="59"/>
      <c r="P8" s="59"/>
      <c r="Q8" s="59"/>
      <c r="R8" s="59"/>
      <c r="S8" s="59"/>
      <c r="T8" s="59"/>
      <c r="U8" s="59"/>
      <c r="V8" s="59"/>
      <c r="W8" s="59"/>
      <c r="X8" s="59"/>
      <c r="Y8" s="59"/>
      <c r="Z8" s="59"/>
      <c r="AB8" s="59"/>
      <c r="AC8" s="59"/>
    </row>
    <row r="9" spans="1:29" ht="15" x14ac:dyDescent="0.25">
      <c r="A9" s="183">
        <v>1</v>
      </c>
      <c r="B9" s="155">
        <v>1</v>
      </c>
      <c r="C9" s="182">
        <v>60</v>
      </c>
      <c r="E9" s="61" t="s">
        <v>35</v>
      </c>
      <c r="F9" s="61"/>
      <c r="G9" s="59"/>
      <c r="H9" s="59"/>
      <c r="I9" s="59"/>
      <c r="J9" s="59"/>
      <c r="K9" s="59"/>
      <c r="L9" s="59"/>
      <c r="M9" s="59"/>
      <c r="N9" s="59"/>
      <c r="O9" s="59"/>
      <c r="P9" s="59"/>
      <c r="Q9" s="59"/>
      <c r="R9" s="59"/>
      <c r="S9" s="59"/>
      <c r="T9" s="59"/>
      <c r="U9" s="59"/>
      <c r="V9" s="59"/>
      <c r="W9" s="59"/>
      <c r="X9" s="59"/>
      <c r="Y9" s="59"/>
      <c r="Z9" s="59"/>
      <c r="AB9" s="59"/>
      <c r="AC9" s="59"/>
    </row>
    <row r="10" spans="1:29" ht="15" x14ac:dyDescent="0.25">
      <c r="A10" s="183">
        <v>1</v>
      </c>
      <c r="B10" s="155">
        <f>B9+1</f>
        <v>2</v>
      </c>
      <c r="C10" s="182">
        <v>0</v>
      </c>
      <c r="E10" s="61" t="s">
        <v>36</v>
      </c>
      <c r="F10" s="61"/>
      <c r="G10" s="59"/>
      <c r="H10" s="59"/>
      <c r="I10" s="59"/>
      <c r="J10" s="59"/>
      <c r="K10" s="59"/>
      <c r="L10" s="59"/>
      <c r="M10" s="59"/>
      <c r="N10" s="59"/>
      <c r="O10" s="59"/>
      <c r="P10" s="59"/>
      <c r="Q10" s="59"/>
      <c r="R10" s="59"/>
      <c r="S10" s="59"/>
      <c r="T10" s="59"/>
      <c r="U10" s="59"/>
      <c r="V10" s="59"/>
      <c r="W10" s="59"/>
      <c r="X10" s="59"/>
      <c r="Y10" s="59"/>
      <c r="Z10" s="59"/>
      <c r="AB10" s="59"/>
      <c r="AC10" s="59"/>
    </row>
    <row r="11" spans="1:29" ht="15" x14ac:dyDescent="0.25">
      <c r="A11" s="183">
        <v>1</v>
      </c>
      <c r="B11" s="155">
        <f t="shared" ref="B11:B24" si="0">B10+1</f>
        <v>3</v>
      </c>
      <c r="C11" s="182">
        <v>60</v>
      </c>
      <c r="E11" s="61" t="s">
        <v>37</v>
      </c>
      <c r="F11" s="61"/>
      <c r="G11" s="59"/>
      <c r="H11" s="59"/>
      <c r="I11" s="59"/>
      <c r="J11" s="59"/>
      <c r="K11" s="59"/>
      <c r="L11" s="59"/>
      <c r="M11" s="59"/>
      <c r="N11" s="59"/>
      <c r="O11" s="59"/>
      <c r="P11" s="59"/>
      <c r="Q11" s="59"/>
      <c r="R11" s="59"/>
      <c r="S11" s="59"/>
      <c r="T11" s="59"/>
      <c r="U11" s="59"/>
      <c r="V11" s="59"/>
      <c r="W11" s="59"/>
      <c r="X11" s="59"/>
      <c r="Y11" s="59"/>
      <c r="Z11" s="59"/>
      <c r="AB11" s="59"/>
      <c r="AC11" s="59"/>
    </row>
    <row r="12" spans="1:29" ht="15" x14ac:dyDescent="0.25">
      <c r="A12" s="183">
        <v>1</v>
      </c>
      <c r="B12" s="155">
        <f t="shared" si="0"/>
        <v>4</v>
      </c>
      <c r="C12" s="182">
        <v>60</v>
      </c>
      <c r="E12" s="61" t="s">
        <v>38</v>
      </c>
      <c r="F12" s="61"/>
      <c r="G12" s="59"/>
      <c r="H12" s="59"/>
      <c r="I12" s="59"/>
      <c r="J12" s="59"/>
      <c r="K12" s="59"/>
      <c r="L12" s="59"/>
      <c r="M12" s="59"/>
      <c r="N12" s="59"/>
      <c r="O12" s="59"/>
      <c r="P12" s="59"/>
      <c r="Q12" s="59"/>
      <c r="R12" s="59"/>
      <c r="S12" s="59"/>
      <c r="T12" s="59"/>
      <c r="U12" s="59"/>
      <c r="V12" s="59"/>
      <c r="W12" s="59"/>
      <c r="X12" s="59"/>
      <c r="Y12" s="59"/>
      <c r="Z12" s="59"/>
      <c r="AB12" s="59"/>
      <c r="AC12" s="59"/>
    </row>
    <row r="13" spans="1:29" ht="15" x14ac:dyDescent="0.25">
      <c r="A13" s="183">
        <v>1</v>
      </c>
      <c r="B13" s="155">
        <f t="shared" si="0"/>
        <v>5</v>
      </c>
      <c r="C13" s="182">
        <v>60</v>
      </c>
      <c r="E13" s="61" t="s">
        <v>39</v>
      </c>
      <c r="G13" s="59"/>
      <c r="H13" s="59"/>
      <c r="I13" s="59"/>
      <c r="J13" s="59"/>
      <c r="K13" s="59"/>
      <c r="L13" s="59"/>
      <c r="M13" s="59"/>
      <c r="N13" s="59"/>
      <c r="O13" s="59"/>
      <c r="P13" s="59"/>
      <c r="Q13" s="59"/>
      <c r="R13" s="59"/>
      <c r="S13" s="59"/>
      <c r="T13" s="59"/>
      <c r="U13" s="59"/>
      <c r="V13" s="59"/>
      <c r="W13" s="59"/>
      <c r="X13" s="59"/>
      <c r="Y13" s="59"/>
      <c r="Z13" s="59"/>
      <c r="AB13" s="59"/>
      <c r="AC13" s="59"/>
    </row>
    <row r="14" spans="1:29" ht="15" x14ac:dyDescent="0.25">
      <c r="A14" s="183">
        <v>1</v>
      </c>
      <c r="B14" s="155">
        <f t="shared" si="0"/>
        <v>6</v>
      </c>
      <c r="C14" s="182">
        <v>60</v>
      </c>
      <c r="E14" s="61" t="s">
        <v>40</v>
      </c>
      <c r="G14" s="59"/>
      <c r="H14" s="59"/>
      <c r="I14" s="59"/>
      <c r="J14" s="59"/>
      <c r="K14" s="59"/>
      <c r="L14" s="59"/>
      <c r="M14" s="59"/>
      <c r="N14" s="59"/>
      <c r="O14" s="59"/>
      <c r="P14" s="59"/>
      <c r="Q14" s="59"/>
      <c r="R14" s="59"/>
      <c r="S14" s="59"/>
      <c r="T14" s="59"/>
      <c r="U14" s="59"/>
      <c r="V14" s="59"/>
      <c r="W14" s="59"/>
      <c r="X14" s="59"/>
      <c r="Y14" s="59"/>
      <c r="Z14" s="59"/>
      <c r="AB14" s="59"/>
      <c r="AC14" s="59"/>
    </row>
    <row r="15" spans="1:29" ht="15" x14ac:dyDescent="0.25">
      <c r="A15" s="183">
        <v>1</v>
      </c>
      <c r="B15" s="155">
        <f t="shared" si="0"/>
        <v>7</v>
      </c>
      <c r="C15" s="182">
        <v>60</v>
      </c>
      <c r="E15" s="61" t="s">
        <v>41</v>
      </c>
      <c r="G15" s="59"/>
      <c r="H15" s="59"/>
      <c r="I15" s="59"/>
      <c r="J15" s="59"/>
      <c r="K15" s="59"/>
      <c r="L15" s="59"/>
      <c r="M15" s="59"/>
      <c r="N15" s="59"/>
      <c r="O15" s="59"/>
      <c r="P15" s="59"/>
      <c r="Q15" s="59"/>
      <c r="R15" s="59"/>
      <c r="S15" s="59"/>
      <c r="T15" s="59"/>
      <c r="U15" s="59"/>
      <c r="V15" s="59"/>
      <c r="W15" s="59"/>
      <c r="X15" s="59"/>
      <c r="Y15" s="59"/>
      <c r="Z15" s="59"/>
      <c r="AB15" s="59"/>
      <c r="AC15" s="59"/>
    </row>
    <row r="16" spans="1:29" ht="15" x14ac:dyDescent="0.25">
      <c r="A16" s="183">
        <v>1</v>
      </c>
      <c r="B16" s="155">
        <f t="shared" si="0"/>
        <v>8</v>
      </c>
      <c r="C16" s="182">
        <v>60</v>
      </c>
      <c r="E16" s="61" t="s">
        <v>42</v>
      </c>
      <c r="G16" s="59"/>
      <c r="H16" s="59"/>
      <c r="I16" s="59"/>
      <c r="J16" s="59"/>
      <c r="K16" s="59"/>
      <c r="L16" s="59"/>
      <c r="M16" s="59"/>
      <c r="N16" s="59"/>
      <c r="O16" s="59"/>
      <c r="P16" s="59"/>
      <c r="Q16" s="59"/>
      <c r="R16" s="59"/>
      <c r="S16" s="59"/>
      <c r="T16" s="59"/>
      <c r="U16" s="59"/>
      <c r="V16" s="59"/>
      <c r="W16" s="59"/>
      <c r="X16" s="59"/>
      <c r="Y16" s="59"/>
      <c r="Z16" s="59"/>
      <c r="AB16" s="59"/>
      <c r="AC16" s="59"/>
    </row>
    <row r="17" spans="1:29" ht="15" x14ac:dyDescent="0.25">
      <c r="A17" s="183">
        <v>1</v>
      </c>
      <c r="B17" s="155">
        <f t="shared" si="0"/>
        <v>9</v>
      </c>
      <c r="C17" s="182">
        <v>60</v>
      </c>
      <c r="E17" s="61" t="s">
        <v>43</v>
      </c>
      <c r="F17" s="61"/>
      <c r="G17" s="59"/>
      <c r="H17" s="59"/>
      <c r="I17" s="59"/>
      <c r="J17" s="59"/>
      <c r="K17" s="59"/>
      <c r="L17" s="59"/>
      <c r="M17" s="59"/>
      <c r="N17" s="59"/>
      <c r="O17" s="59"/>
      <c r="P17" s="59"/>
      <c r="Q17" s="59"/>
      <c r="R17" s="59"/>
      <c r="S17" s="59"/>
      <c r="T17" s="59"/>
      <c r="U17" s="59"/>
      <c r="V17" s="59"/>
      <c r="W17" s="59"/>
      <c r="X17" s="59"/>
      <c r="Y17" s="59"/>
      <c r="Z17" s="59"/>
      <c r="AB17" s="59"/>
      <c r="AC17" s="59"/>
    </row>
    <row r="18" spans="1:29" ht="15" x14ac:dyDescent="0.25">
      <c r="A18" s="183">
        <v>1</v>
      </c>
      <c r="B18" s="155">
        <f t="shared" si="0"/>
        <v>10</v>
      </c>
      <c r="C18" s="182">
        <v>60</v>
      </c>
      <c r="E18" s="61" t="s">
        <v>44</v>
      </c>
      <c r="F18" s="61"/>
      <c r="G18" s="59"/>
      <c r="H18" s="59"/>
      <c r="I18" s="59"/>
      <c r="J18" s="59"/>
      <c r="K18" s="59"/>
      <c r="L18" s="59"/>
      <c r="M18" s="59"/>
      <c r="N18" s="59"/>
      <c r="O18" s="59"/>
      <c r="P18" s="59"/>
      <c r="Q18" s="59"/>
      <c r="R18" s="59"/>
      <c r="S18" s="59"/>
      <c r="T18" s="59"/>
      <c r="U18" s="59"/>
      <c r="V18" s="59"/>
      <c r="W18" s="59"/>
      <c r="X18" s="59"/>
      <c r="Y18" s="59"/>
      <c r="Z18" s="59"/>
      <c r="AB18" s="59"/>
      <c r="AC18" s="59"/>
    </row>
    <row r="19" spans="1:29" ht="15" x14ac:dyDescent="0.25">
      <c r="A19" s="183">
        <v>1</v>
      </c>
      <c r="B19" s="155">
        <f t="shared" si="0"/>
        <v>11</v>
      </c>
      <c r="C19" s="182">
        <v>60</v>
      </c>
      <c r="E19" s="61" t="s">
        <v>45</v>
      </c>
      <c r="F19" s="61"/>
      <c r="G19" s="59"/>
      <c r="H19" s="59"/>
      <c r="I19" s="59"/>
      <c r="J19" s="59"/>
      <c r="K19" s="59"/>
      <c r="L19" s="59"/>
      <c r="M19" s="59"/>
      <c r="N19" s="59"/>
      <c r="O19" s="59"/>
      <c r="P19" s="59"/>
      <c r="Q19" s="59"/>
      <c r="R19" s="59"/>
      <c r="S19" s="59"/>
      <c r="T19" s="59"/>
      <c r="U19" s="59"/>
      <c r="V19" s="59"/>
      <c r="W19" s="59"/>
      <c r="X19" s="59"/>
      <c r="Y19" s="59"/>
      <c r="Z19" s="59"/>
      <c r="AB19" s="59"/>
      <c r="AC19" s="59"/>
    </row>
    <row r="20" spans="1:29" ht="15" x14ac:dyDescent="0.25">
      <c r="A20" s="183">
        <v>1</v>
      </c>
      <c r="B20" s="155">
        <f t="shared" si="0"/>
        <v>12</v>
      </c>
      <c r="C20" s="182">
        <v>60</v>
      </c>
      <c r="E20" s="61" t="s">
        <v>46</v>
      </c>
      <c r="F20" s="61"/>
      <c r="G20" s="59"/>
      <c r="H20" s="59"/>
      <c r="I20" s="59"/>
      <c r="J20" s="59"/>
      <c r="K20" s="59"/>
      <c r="L20" s="59"/>
      <c r="M20" s="59"/>
      <c r="N20" s="59"/>
      <c r="O20" s="59"/>
      <c r="P20" s="59"/>
      <c r="Q20" s="59"/>
      <c r="R20" s="59"/>
      <c r="S20" s="59"/>
      <c r="T20" s="59"/>
      <c r="U20" s="59"/>
      <c r="V20" s="59"/>
      <c r="W20" s="59"/>
      <c r="X20" s="59"/>
      <c r="Y20" s="59"/>
      <c r="Z20" s="59"/>
      <c r="AB20" s="59"/>
      <c r="AC20" s="59"/>
    </row>
    <row r="21" spans="1:29" ht="15" x14ac:dyDescent="0.25">
      <c r="A21" s="183">
        <v>1</v>
      </c>
      <c r="B21" s="155">
        <f t="shared" si="0"/>
        <v>13</v>
      </c>
      <c r="C21" s="182">
        <v>60</v>
      </c>
      <c r="E21" s="61" t="s">
        <v>135</v>
      </c>
      <c r="G21" s="59"/>
      <c r="H21" s="59"/>
      <c r="I21" s="59"/>
      <c r="J21" s="59"/>
      <c r="K21" s="59"/>
      <c r="L21" s="59"/>
      <c r="M21" s="59"/>
      <c r="N21" s="59"/>
      <c r="O21" s="59"/>
      <c r="P21" s="59"/>
      <c r="Q21" s="59"/>
      <c r="R21" s="59"/>
      <c r="S21" s="59"/>
      <c r="T21" s="59"/>
      <c r="U21" s="59"/>
      <c r="V21" s="59"/>
      <c r="W21" s="59"/>
      <c r="X21" s="59"/>
      <c r="Y21" s="59"/>
      <c r="Z21" s="59"/>
      <c r="AB21" s="59"/>
      <c r="AC21" s="59"/>
    </row>
    <row r="22" spans="1:29" ht="15" x14ac:dyDescent="0.25">
      <c r="A22" s="183">
        <v>1</v>
      </c>
      <c r="B22" s="155">
        <f t="shared" si="0"/>
        <v>14</v>
      </c>
      <c r="C22" s="182">
        <v>60</v>
      </c>
      <c r="G22" s="59"/>
      <c r="H22" s="59"/>
      <c r="I22" s="59"/>
      <c r="J22" s="59"/>
      <c r="K22" s="59"/>
      <c r="L22" s="59"/>
      <c r="M22" s="59"/>
      <c r="N22" s="59"/>
      <c r="O22" s="59"/>
      <c r="P22" s="59"/>
      <c r="Q22" s="59"/>
      <c r="R22" s="59"/>
      <c r="S22" s="59"/>
      <c r="T22" s="59"/>
      <c r="U22" s="59"/>
      <c r="V22" s="59"/>
      <c r="W22" s="59"/>
      <c r="X22" s="59"/>
      <c r="Y22" s="59"/>
      <c r="Z22" s="59"/>
      <c r="AB22" s="59"/>
      <c r="AC22" s="59"/>
    </row>
    <row r="23" spans="1:29" ht="15" x14ac:dyDescent="0.25">
      <c r="A23" s="183">
        <v>1</v>
      </c>
      <c r="B23" s="155">
        <f t="shared" si="0"/>
        <v>15</v>
      </c>
      <c r="C23" s="182">
        <v>60</v>
      </c>
      <c r="G23" s="59"/>
      <c r="H23" s="59"/>
      <c r="I23" s="59"/>
      <c r="J23" s="59"/>
      <c r="K23" s="59"/>
      <c r="L23" s="59"/>
      <c r="M23" s="59"/>
      <c r="N23" s="59"/>
      <c r="O23" s="59"/>
      <c r="P23" s="59"/>
      <c r="Q23" s="59"/>
      <c r="R23" s="59"/>
      <c r="S23" s="59"/>
      <c r="T23" s="59"/>
      <c r="U23" s="59"/>
      <c r="V23" s="59"/>
      <c r="W23" s="59"/>
      <c r="X23" s="59"/>
      <c r="Y23" s="59"/>
      <c r="Z23" s="59"/>
      <c r="AB23" s="59"/>
      <c r="AC23" s="59"/>
    </row>
    <row r="24" spans="1:29" ht="15" x14ac:dyDescent="0.25">
      <c r="A24" s="183">
        <v>1</v>
      </c>
      <c r="B24" s="155">
        <f t="shared" si="0"/>
        <v>16</v>
      </c>
      <c r="C24" s="182">
        <v>60</v>
      </c>
      <c r="G24" s="59"/>
      <c r="H24" s="59"/>
      <c r="I24" s="59"/>
      <c r="J24" s="59"/>
      <c r="K24" s="59"/>
      <c r="L24" s="59"/>
      <c r="M24" s="59"/>
      <c r="N24" s="59"/>
      <c r="O24" s="59"/>
      <c r="P24" s="59"/>
      <c r="Q24" s="59"/>
      <c r="R24" s="59"/>
      <c r="S24" s="59"/>
      <c r="T24" s="59"/>
      <c r="U24" s="59"/>
      <c r="V24" s="59"/>
      <c r="W24" s="59"/>
      <c r="X24" s="59"/>
      <c r="Y24" s="59"/>
      <c r="Z24" s="59"/>
      <c r="AB24" s="59"/>
      <c r="AC24" s="59"/>
    </row>
    <row r="25" spans="1:29" ht="15.75" x14ac:dyDescent="0.25">
      <c r="A25" s="184">
        <v>1</v>
      </c>
      <c r="B25" s="172">
        <v>17</v>
      </c>
      <c r="C25" s="182">
        <v>60</v>
      </c>
      <c r="E25" s="35"/>
      <c r="G25" s="59"/>
      <c r="H25" s="59"/>
      <c r="I25" s="59"/>
      <c r="J25" s="59"/>
      <c r="K25" s="59"/>
      <c r="L25" s="59"/>
      <c r="M25" s="59"/>
      <c r="N25" s="59"/>
      <c r="O25" s="59"/>
      <c r="P25" s="59"/>
      <c r="Q25" s="59"/>
      <c r="R25" s="59"/>
      <c r="S25" s="59"/>
      <c r="T25" s="59"/>
      <c r="U25" s="59"/>
      <c r="V25" s="59"/>
      <c r="W25" s="59"/>
      <c r="X25" s="59"/>
      <c r="Y25" s="59"/>
      <c r="Z25" s="59"/>
      <c r="AB25" s="59"/>
      <c r="AC25" s="59"/>
    </row>
    <row r="26" spans="1:29" ht="15.75" x14ac:dyDescent="0.25">
      <c r="A26" s="184">
        <v>1</v>
      </c>
      <c r="B26" s="172">
        <v>18</v>
      </c>
      <c r="C26" s="182">
        <v>60</v>
      </c>
      <c r="E26" s="35"/>
      <c r="G26" s="59"/>
      <c r="H26" s="59"/>
      <c r="I26" s="59"/>
      <c r="J26" s="59"/>
      <c r="K26" s="59"/>
      <c r="L26" s="59"/>
      <c r="M26" s="59"/>
      <c r="N26" s="59"/>
      <c r="O26" s="59"/>
      <c r="P26" s="59"/>
      <c r="Q26" s="59"/>
      <c r="R26" s="59"/>
      <c r="S26" s="59"/>
      <c r="T26" s="59"/>
      <c r="U26" s="59"/>
      <c r="V26" s="59"/>
      <c r="W26" s="59"/>
      <c r="X26" s="59"/>
      <c r="Y26" s="59"/>
      <c r="Z26" s="59"/>
      <c r="AB26" s="59"/>
      <c r="AC26" s="59"/>
    </row>
    <row r="27" spans="1:29" ht="15.75" x14ac:dyDescent="0.25">
      <c r="A27" s="33"/>
      <c r="B27" s="33"/>
      <c r="C27" s="34"/>
      <c r="E27" s="35"/>
      <c r="G27" s="59"/>
      <c r="H27" s="59"/>
      <c r="I27" s="59"/>
      <c r="J27" s="59"/>
      <c r="K27" s="59"/>
      <c r="L27" s="59"/>
      <c r="M27" s="59"/>
      <c r="N27" s="59"/>
      <c r="O27" s="59"/>
      <c r="P27" s="59"/>
      <c r="Q27" s="59"/>
      <c r="R27" s="59"/>
      <c r="S27" s="59"/>
      <c r="T27" s="59"/>
      <c r="U27" s="59"/>
      <c r="V27" s="59"/>
      <c r="W27" s="59"/>
      <c r="X27" s="59"/>
      <c r="Y27" s="59"/>
      <c r="Z27" s="59"/>
      <c r="AB27" s="59"/>
      <c r="AC27" s="59"/>
    </row>
    <row r="28" spans="1:29" ht="15.75" x14ac:dyDescent="0.25">
      <c r="A28" s="33"/>
      <c r="B28" s="33"/>
      <c r="C28" s="34"/>
      <c r="E28" s="35"/>
      <c r="G28" s="59"/>
      <c r="H28" s="59"/>
      <c r="I28" s="59"/>
      <c r="J28" s="59"/>
      <c r="K28" s="59"/>
      <c r="L28" s="59"/>
      <c r="M28" s="59"/>
      <c r="N28" s="59"/>
      <c r="O28" s="59"/>
      <c r="P28" s="59"/>
      <c r="Q28" s="59"/>
      <c r="R28" s="59"/>
      <c r="S28" s="59"/>
      <c r="T28" s="59"/>
      <c r="U28" s="59"/>
      <c r="V28" s="59"/>
      <c r="W28" s="59"/>
      <c r="X28" s="59"/>
      <c r="Y28" s="59"/>
      <c r="Z28" s="59"/>
      <c r="AB28" s="59"/>
      <c r="AC28" s="59"/>
    </row>
    <row r="29" spans="1:29" ht="15.75" x14ac:dyDescent="0.25">
      <c r="A29" s="33"/>
      <c r="B29" s="33"/>
      <c r="C29" s="34"/>
      <c r="E29" s="35"/>
      <c r="G29" s="59"/>
      <c r="H29" s="59"/>
      <c r="I29" s="59"/>
      <c r="J29" s="59"/>
      <c r="K29" s="59"/>
      <c r="L29" s="59"/>
      <c r="M29" s="59"/>
      <c r="N29" s="59"/>
      <c r="O29" s="59"/>
      <c r="P29" s="59"/>
      <c r="Q29" s="59"/>
      <c r="R29" s="59"/>
      <c r="S29" s="59"/>
      <c r="T29" s="59"/>
      <c r="U29" s="59"/>
      <c r="V29" s="59"/>
      <c r="W29" s="59"/>
      <c r="X29" s="59"/>
      <c r="Y29" s="59"/>
      <c r="Z29" s="59"/>
      <c r="AB29" s="59"/>
      <c r="AC29" s="59"/>
    </row>
    <row r="30" spans="1:29" ht="15" x14ac:dyDescent="0.25">
      <c r="A30" s="33"/>
      <c r="B30" s="33"/>
      <c r="C30" s="34"/>
      <c r="G30" s="59"/>
      <c r="H30" s="59"/>
      <c r="I30" s="59"/>
      <c r="J30" s="59"/>
      <c r="K30" s="59"/>
      <c r="L30" s="59"/>
      <c r="M30" s="59"/>
      <c r="N30" s="59"/>
      <c r="O30" s="59"/>
      <c r="P30" s="59"/>
      <c r="Q30" s="59"/>
      <c r="R30" s="59"/>
      <c r="S30" s="59"/>
      <c r="T30" s="59"/>
      <c r="U30" s="59"/>
      <c r="V30" s="59"/>
      <c r="W30" s="59"/>
      <c r="X30" s="59"/>
      <c r="Y30" s="59"/>
      <c r="Z30" s="59"/>
      <c r="AB30" s="59"/>
      <c r="AC30" s="59"/>
    </row>
    <row r="31" spans="1:29" ht="15" x14ac:dyDescent="0.25">
      <c r="A31" s="33"/>
      <c r="B31" s="33"/>
      <c r="C31" s="34"/>
      <c r="G31" s="59"/>
      <c r="H31" s="59"/>
      <c r="I31" s="59"/>
      <c r="J31" s="59"/>
      <c r="K31" s="59"/>
      <c r="L31" s="59"/>
      <c r="M31" s="59"/>
      <c r="N31" s="59"/>
      <c r="O31" s="59"/>
      <c r="P31" s="59"/>
      <c r="Q31" s="59"/>
      <c r="R31" s="59"/>
      <c r="S31" s="59"/>
      <c r="T31" s="59"/>
      <c r="U31" s="59"/>
      <c r="V31" s="59"/>
      <c r="W31" s="59"/>
      <c r="X31" s="59"/>
      <c r="Y31" s="59"/>
      <c r="Z31" s="59"/>
      <c r="AB31" s="59"/>
      <c r="AC31" s="59"/>
    </row>
    <row r="32" spans="1:29" ht="15" x14ac:dyDescent="0.25">
      <c r="A32" s="33"/>
      <c r="B32" s="33"/>
      <c r="C32" s="34"/>
      <c r="G32" s="59"/>
      <c r="H32" s="59"/>
      <c r="I32" s="59"/>
      <c r="J32" s="59"/>
      <c r="K32" s="59"/>
      <c r="L32" s="59"/>
      <c r="M32" s="59"/>
      <c r="N32" s="59"/>
      <c r="O32" s="59"/>
      <c r="P32" s="59"/>
      <c r="Q32" s="59"/>
      <c r="R32" s="59"/>
      <c r="S32" s="59"/>
      <c r="T32" s="59"/>
      <c r="U32" s="59"/>
      <c r="V32" s="59"/>
      <c r="W32" s="59"/>
      <c r="X32" s="59"/>
      <c r="Y32" s="59"/>
      <c r="Z32" s="59"/>
      <c r="AB32" s="59"/>
      <c r="AC32" s="59"/>
    </row>
    <row r="33" spans="1:29" ht="15" x14ac:dyDescent="0.25">
      <c r="A33" s="33"/>
      <c r="B33" s="33"/>
      <c r="C33" s="34"/>
      <c r="G33" s="59"/>
      <c r="H33" s="59"/>
      <c r="I33" s="59"/>
      <c r="J33" s="59"/>
      <c r="K33" s="59"/>
      <c r="L33" s="59"/>
      <c r="M33" s="59"/>
      <c r="N33" s="59"/>
      <c r="O33" s="59"/>
      <c r="P33" s="59"/>
      <c r="Q33" s="59"/>
      <c r="R33" s="59"/>
      <c r="S33" s="59"/>
      <c r="T33" s="59"/>
      <c r="U33" s="59"/>
      <c r="V33" s="59"/>
      <c r="W33" s="59"/>
      <c r="X33" s="59"/>
      <c r="Y33" s="59"/>
      <c r="Z33" s="59"/>
      <c r="AB33" s="59"/>
      <c r="AC33" s="59"/>
    </row>
    <row r="34" spans="1:29" ht="15" x14ac:dyDescent="0.25">
      <c r="A34" s="33"/>
      <c r="B34" s="33"/>
      <c r="C34" s="34"/>
      <c r="G34" s="59"/>
      <c r="H34" s="59"/>
      <c r="I34" s="59"/>
      <c r="J34" s="59"/>
      <c r="K34" s="59"/>
      <c r="L34" s="59"/>
      <c r="M34" s="59"/>
      <c r="N34" s="59"/>
      <c r="O34" s="59"/>
      <c r="P34" s="59"/>
      <c r="Q34" s="59"/>
      <c r="R34" s="59"/>
      <c r="S34" s="59"/>
      <c r="T34" s="59"/>
      <c r="U34" s="59"/>
      <c r="V34" s="59"/>
      <c r="W34" s="59"/>
      <c r="X34" s="59"/>
      <c r="Y34" s="59"/>
      <c r="Z34" s="59"/>
      <c r="AB34" s="59"/>
      <c r="AC34" s="59"/>
    </row>
    <row r="35" spans="1:29" ht="15" x14ac:dyDescent="0.25">
      <c r="A35" s="65"/>
      <c r="B35" s="65"/>
      <c r="C35" s="65"/>
      <c r="G35" s="59"/>
      <c r="H35" s="59"/>
      <c r="I35" s="59"/>
      <c r="J35" s="59"/>
      <c r="K35" s="59"/>
      <c r="L35" s="59"/>
      <c r="M35" s="59"/>
      <c r="N35" s="59"/>
      <c r="O35" s="59"/>
      <c r="P35" s="59"/>
      <c r="Q35" s="59"/>
      <c r="R35" s="59"/>
      <c r="S35" s="59"/>
      <c r="T35" s="59"/>
      <c r="U35" s="59"/>
      <c r="V35" s="59"/>
      <c r="W35" s="59"/>
      <c r="X35" s="59"/>
      <c r="Y35" s="59"/>
      <c r="Z35" s="59"/>
      <c r="AB35" s="59"/>
      <c r="AC35" s="59"/>
    </row>
    <row r="36" spans="1:29" ht="15" x14ac:dyDescent="0.25">
      <c r="A36" s="65"/>
      <c r="B36" s="65"/>
      <c r="C36" s="65"/>
      <c r="G36" s="59"/>
      <c r="H36" s="59"/>
      <c r="I36" s="59"/>
      <c r="J36" s="59"/>
      <c r="K36" s="59"/>
      <c r="L36" s="59"/>
      <c r="M36" s="59"/>
      <c r="N36" s="59"/>
      <c r="O36" s="59"/>
      <c r="P36" s="59"/>
      <c r="Q36" s="59"/>
      <c r="R36" s="59"/>
      <c r="S36" s="59"/>
      <c r="T36" s="59"/>
      <c r="U36" s="59"/>
      <c r="V36" s="59"/>
      <c r="W36" s="59"/>
      <c r="X36" s="59"/>
      <c r="Y36" s="59"/>
      <c r="Z36" s="59"/>
      <c r="AB36" s="59"/>
      <c r="AC36" s="59"/>
    </row>
    <row r="37" spans="1:29" ht="15" x14ac:dyDescent="0.25">
      <c r="A37" s="61"/>
      <c r="B37" s="64"/>
      <c r="C37" s="64">
        <f>SUM(C9:C36)</f>
        <v>1020</v>
      </c>
      <c r="D37" s="61" t="s">
        <v>48</v>
      </c>
      <c r="G37" s="59"/>
      <c r="H37" s="59"/>
      <c r="I37" s="59"/>
      <c r="J37" s="59"/>
      <c r="K37" s="59"/>
      <c r="L37" s="59"/>
      <c r="M37" s="59"/>
      <c r="N37" s="59"/>
      <c r="O37" s="59"/>
      <c r="P37" s="59"/>
      <c r="Q37" s="59"/>
      <c r="R37" s="59"/>
      <c r="S37" s="59"/>
      <c r="T37" s="59"/>
      <c r="U37" s="59"/>
      <c r="V37" s="59"/>
      <c r="W37" s="59"/>
      <c r="X37" s="59"/>
      <c r="Y37" s="59"/>
      <c r="Z37" s="59"/>
      <c r="AB37" s="59"/>
      <c r="AC37" s="59"/>
    </row>
    <row r="38" spans="1:29" ht="15" x14ac:dyDescent="0.25">
      <c r="A38" s="64">
        <f>SUM(A9:A37)</f>
        <v>18</v>
      </c>
      <c r="B38" s="61" t="s">
        <v>49</v>
      </c>
      <c r="C38" s="61"/>
      <c r="G38" s="59"/>
      <c r="H38" s="59"/>
      <c r="I38" s="59"/>
      <c r="J38" s="59"/>
      <c r="K38" s="59"/>
      <c r="L38" s="59"/>
      <c r="M38" s="59"/>
      <c r="N38" s="59"/>
      <c r="O38" s="59"/>
      <c r="P38" s="59"/>
      <c r="Q38" s="59"/>
      <c r="R38" s="59"/>
      <c r="S38" s="59"/>
      <c r="T38" s="59"/>
      <c r="U38" s="59"/>
      <c r="V38" s="59"/>
      <c r="W38" s="59"/>
      <c r="X38" s="59"/>
      <c r="Y38" s="59"/>
      <c r="Z38" s="59"/>
      <c r="AB38" s="59"/>
      <c r="AC38" s="59"/>
    </row>
    <row r="39" spans="1:29" ht="15" x14ac:dyDescent="0.25">
      <c r="A39" s="61"/>
      <c r="B39" s="180">
        <f>C37/A38</f>
        <v>56.666666666666664</v>
      </c>
      <c r="C39" s="61" t="s">
        <v>50</v>
      </c>
      <c r="G39" s="59"/>
      <c r="H39" s="59"/>
      <c r="I39" s="59"/>
      <c r="J39" s="59"/>
      <c r="K39" s="59"/>
      <c r="L39" s="59"/>
      <c r="M39" s="59"/>
      <c r="N39" s="59"/>
      <c r="O39" s="59"/>
      <c r="P39" s="59"/>
      <c r="Q39" s="59"/>
      <c r="R39" s="59"/>
      <c r="S39" s="59"/>
      <c r="T39" s="59"/>
      <c r="U39" s="59"/>
      <c r="V39" s="59"/>
      <c r="W39" s="59"/>
      <c r="X39" s="59"/>
      <c r="Y39" s="59"/>
      <c r="Z39" s="59"/>
      <c r="AB39" s="59"/>
      <c r="AC39" s="59"/>
    </row>
    <row r="40" spans="1:29" ht="15" x14ac:dyDescent="0.25">
      <c r="A40" s="61"/>
      <c r="B40" s="61"/>
      <c r="C40" s="61"/>
      <c r="D40" s="65">
        <v>60</v>
      </c>
      <c r="E40" s="61" t="s">
        <v>51</v>
      </c>
      <c r="G40" s="59"/>
      <c r="H40" s="59"/>
      <c r="I40" s="59"/>
      <c r="J40" s="59"/>
      <c r="K40" s="59"/>
      <c r="L40" s="59"/>
      <c r="M40" s="59"/>
      <c r="N40" s="59"/>
      <c r="O40" s="59"/>
      <c r="P40" s="59"/>
      <c r="Q40" s="59"/>
      <c r="R40" s="59"/>
      <c r="S40" s="59"/>
      <c r="T40" s="59"/>
      <c r="U40" s="59"/>
      <c r="V40" s="59"/>
      <c r="W40" s="59"/>
      <c r="X40" s="59"/>
      <c r="Y40" s="59"/>
      <c r="Z40" s="59"/>
      <c r="AB40" s="59"/>
      <c r="AC40" s="59"/>
    </row>
    <row r="41" spans="1:29" ht="15" x14ac:dyDescent="0.25">
      <c r="A41" s="61"/>
      <c r="B41" s="61"/>
      <c r="C41" s="61"/>
      <c r="D41" s="67">
        <f>B39/D40</f>
        <v>0.94444444444444442</v>
      </c>
      <c r="E41" s="61" t="s">
        <v>52</v>
      </c>
      <c r="G41" s="59"/>
      <c r="H41" s="59"/>
      <c r="I41" s="59"/>
      <c r="J41" s="59"/>
      <c r="K41" s="59"/>
      <c r="L41" s="59"/>
      <c r="M41" s="59"/>
      <c r="N41" s="59"/>
      <c r="O41" s="59"/>
      <c r="P41" s="59"/>
      <c r="Q41" s="59"/>
      <c r="R41" s="59"/>
      <c r="S41" s="59"/>
      <c r="T41" s="59"/>
      <c r="U41" s="59"/>
      <c r="V41" s="59"/>
      <c r="W41" s="59"/>
      <c r="X41" s="59"/>
      <c r="Y41" s="59"/>
      <c r="Z41" s="59"/>
      <c r="AB41" s="59"/>
      <c r="AC41" s="59"/>
    </row>
    <row r="42" spans="1:29" ht="15" x14ac:dyDescent="0.25">
      <c r="A42" s="61"/>
      <c r="B42" s="61"/>
      <c r="C42" s="61"/>
      <c r="G42" s="59"/>
      <c r="H42" s="59"/>
      <c r="I42" s="59"/>
      <c r="J42" s="59"/>
      <c r="K42" s="59"/>
      <c r="L42" s="59"/>
      <c r="M42" s="59"/>
      <c r="N42" s="59"/>
      <c r="O42" s="59"/>
      <c r="P42" s="59"/>
      <c r="Q42" s="59"/>
      <c r="R42" s="59"/>
      <c r="S42" s="59"/>
      <c r="T42" s="59"/>
      <c r="U42" s="59"/>
      <c r="V42" s="59"/>
      <c r="W42" s="59"/>
      <c r="X42" s="59"/>
      <c r="Y42" s="59"/>
      <c r="Z42" s="59"/>
      <c r="AB42" s="59"/>
      <c r="AC42" s="59"/>
    </row>
    <row r="43" spans="1:29" x14ac:dyDescent="0.3">
      <c r="A43" s="152" t="s">
        <v>144</v>
      </c>
      <c r="B43" s="61"/>
      <c r="C43" s="61"/>
      <c r="D43" s="61"/>
      <c r="E43" s="61"/>
    </row>
  </sheetData>
  <pageMargins left="0.7" right="0.7" top="0.75" bottom="0.75" header="0.3" footer="0.3"/>
  <pageSetup scale="77" orientation="portrait" r:id="rId1"/>
  <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AC43"/>
  <sheetViews>
    <sheetView topLeftCell="A19" workbookViewId="0">
      <selection activeCell="E22" sqref="E22"/>
    </sheetView>
  </sheetViews>
  <sheetFormatPr defaultRowHeight="18.75" x14ac:dyDescent="0.3"/>
  <cols>
    <col min="7" max="9" width="9.140625" style="3"/>
    <col min="10" max="10" width="9.140625" style="38"/>
    <col min="11" max="26" width="9.140625" style="3"/>
    <col min="28" max="28" width="9.140625" style="4"/>
    <col min="29" max="29" width="9.140625" style="39"/>
  </cols>
  <sheetData>
    <row r="1" spans="1:29" ht="21" x14ac:dyDescent="0.35">
      <c r="A1" s="20" t="s">
        <v>23</v>
      </c>
      <c r="B1" s="23"/>
      <c r="C1" s="23"/>
      <c r="G1"/>
      <c r="H1"/>
      <c r="I1" s="20" t="s">
        <v>53</v>
      </c>
      <c r="J1"/>
      <c r="K1"/>
      <c r="L1"/>
      <c r="M1"/>
      <c r="N1"/>
      <c r="O1"/>
      <c r="P1"/>
      <c r="Q1"/>
      <c r="R1"/>
      <c r="S1"/>
      <c r="T1"/>
      <c r="U1"/>
      <c r="V1"/>
      <c r="W1"/>
      <c r="X1"/>
      <c r="Y1"/>
      <c r="Z1"/>
      <c r="AB1"/>
      <c r="AC1"/>
    </row>
    <row r="2" spans="1:29" ht="15" x14ac:dyDescent="0.25">
      <c r="A2" s="23"/>
      <c r="B2" s="24">
        <v>2.2000000000000002</v>
      </c>
      <c r="C2" s="23" t="s">
        <v>24</v>
      </c>
      <c r="G2"/>
      <c r="H2"/>
      <c r="I2"/>
      <c r="J2"/>
      <c r="K2"/>
      <c r="L2"/>
      <c r="M2"/>
      <c r="N2"/>
      <c r="O2"/>
      <c r="P2"/>
      <c r="Q2"/>
      <c r="R2"/>
      <c r="S2"/>
      <c r="T2"/>
      <c r="U2"/>
      <c r="V2"/>
      <c r="W2"/>
      <c r="X2"/>
      <c r="Y2"/>
      <c r="Z2"/>
      <c r="AB2"/>
      <c r="AC2"/>
    </row>
    <row r="3" spans="1:29" ht="15" x14ac:dyDescent="0.25">
      <c r="A3" s="23"/>
      <c r="B3" s="24" t="s">
        <v>25</v>
      </c>
      <c r="C3" s="23" t="s">
        <v>26</v>
      </c>
      <c r="G3"/>
      <c r="H3"/>
      <c r="I3"/>
      <c r="J3"/>
      <c r="K3"/>
      <c r="L3"/>
      <c r="M3"/>
      <c r="N3"/>
      <c r="O3"/>
      <c r="P3"/>
      <c r="Q3"/>
      <c r="R3"/>
      <c r="S3"/>
      <c r="T3"/>
      <c r="U3"/>
      <c r="V3"/>
      <c r="W3"/>
      <c r="X3"/>
      <c r="Y3"/>
      <c r="Z3"/>
      <c r="AB3"/>
      <c r="AC3"/>
    </row>
    <row r="4" spans="1:29" ht="15" x14ac:dyDescent="0.25">
      <c r="A4" s="23"/>
      <c r="B4" s="25" t="s">
        <v>27</v>
      </c>
      <c r="C4" s="23"/>
      <c r="D4" s="26" t="s">
        <v>28</v>
      </c>
      <c r="E4" s="27"/>
      <c r="F4" s="27"/>
      <c r="G4" s="27"/>
      <c r="H4" s="27"/>
      <c r="I4" s="27"/>
      <c r="J4" s="27"/>
      <c r="K4"/>
      <c r="L4"/>
      <c r="M4"/>
      <c r="N4"/>
      <c r="O4"/>
      <c r="P4"/>
      <c r="Q4"/>
      <c r="R4"/>
      <c r="S4"/>
      <c r="T4"/>
      <c r="U4"/>
      <c r="V4"/>
      <c r="W4"/>
      <c r="X4"/>
      <c r="Y4"/>
      <c r="Z4"/>
      <c r="AB4"/>
      <c r="AC4"/>
    </row>
    <row r="5" spans="1:29" ht="15" x14ac:dyDescent="0.25">
      <c r="A5" s="23"/>
      <c r="B5" s="28"/>
      <c r="C5" s="23"/>
      <c r="G5"/>
      <c r="H5"/>
      <c r="I5"/>
      <c r="J5"/>
      <c r="K5"/>
      <c r="L5"/>
      <c r="M5"/>
      <c r="N5"/>
      <c r="O5"/>
      <c r="P5"/>
      <c r="Q5"/>
      <c r="R5"/>
      <c r="S5"/>
      <c r="T5"/>
      <c r="U5"/>
      <c r="V5"/>
      <c r="W5"/>
      <c r="X5"/>
      <c r="Y5"/>
      <c r="Z5"/>
      <c r="AB5"/>
      <c r="AC5"/>
    </row>
    <row r="6" spans="1:29" ht="15" x14ac:dyDescent="0.25">
      <c r="A6" s="23"/>
      <c r="B6" s="23"/>
      <c r="C6" s="23"/>
      <c r="F6" s="26" t="s">
        <v>29</v>
      </c>
      <c r="G6" s="26"/>
      <c r="H6" s="26" t="s">
        <v>30</v>
      </c>
      <c r="I6" s="26"/>
      <c r="J6" s="26"/>
      <c r="K6"/>
      <c r="L6"/>
      <c r="M6"/>
      <c r="N6"/>
      <c r="O6"/>
      <c r="P6"/>
      <c r="Q6"/>
      <c r="R6"/>
      <c r="S6"/>
      <c r="T6"/>
      <c r="U6"/>
      <c r="V6"/>
      <c r="W6"/>
      <c r="X6"/>
      <c r="Y6"/>
      <c r="Z6"/>
      <c r="AB6"/>
      <c r="AC6"/>
    </row>
    <row r="7" spans="1:29" ht="26.25" x14ac:dyDescent="0.25">
      <c r="A7" s="29" t="s">
        <v>31</v>
      </c>
      <c r="B7" s="29" t="s">
        <v>32</v>
      </c>
      <c r="C7" s="29" t="s">
        <v>33</v>
      </c>
      <c r="G7"/>
      <c r="H7"/>
      <c r="I7"/>
      <c r="J7"/>
      <c r="K7"/>
      <c r="L7"/>
      <c r="M7"/>
      <c r="N7"/>
      <c r="O7"/>
      <c r="P7"/>
      <c r="Q7"/>
      <c r="R7"/>
      <c r="S7"/>
      <c r="T7"/>
      <c r="U7"/>
      <c r="V7"/>
      <c r="W7"/>
      <c r="X7"/>
      <c r="Y7"/>
      <c r="Z7"/>
      <c r="AB7"/>
      <c r="AC7"/>
    </row>
    <row r="8" spans="1:29" ht="15" x14ac:dyDescent="0.25">
      <c r="A8" s="23"/>
      <c r="B8" s="30" t="s">
        <v>34</v>
      </c>
      <c r="C8" s="30" t="s">
        <v>3</v>
      </c>
      <c r="G8"/>
      <c r="H8"/>
      <c r="I8"/>
      <c r="J8"/>
      <c r="K8"/>
      <c r="L8"/>
      <c r="M8"/>
      <c r="N8"/>
      <c r="O8"/>
      <c r="P8"/>
      <c r="Q8"/>
      <c r="R8"/>
      <c r="S8"/>
      <c r="T8"/>
      <c r="U8"/>
      <c r="V8"/>
      <c r="W8"/>
      <c r="X8"/>
      <c r="Y8"/>
      <c r="Z8"/>
      <c r="AB8"/>
      <c r="AC8"/>
    </row>
    <row r="9" spans="1:29" ht="15" x14ac:dyDescent="0.25">
      <c r="A9" s="24">
        <v>1</v>
      </c>
      <c r="B9" s="24">
        <v>1</v>
      </c>
      <c r="C9" s="31">
        <v>95</v>
      </c>
      <c r="E9" s="23" t="s">
        <v>35</v>
      </c>
      <c r="F9" s="23"/>
      <c r="G9"/>
      <c r="H9"/>
      <c r="I9"/>
      <c r="J9"/>
      <c r="K9"/>
      <c r="L9"/>
      <c r="M9"/>
      <c r="N9"/>
      <c r="O9"/>
      <c r="P9"/>
      <c r="Q9"/>
      <c r="R9"/>
      <c r="S9"/>
      <c r="T9"/>
      <c r="U9"/>
      <c r="V9"/>
      <c r="W9"/>
      <c r="X9"/>
      <c r="Y9"/>
      <c r="Z9"/>
      <c r="AB9"/>
      <c r="AC9"/>
    </row>
    <row r="10" spans="1:29" ht="15" x14ac:dyDescent="0.25">
      <c r="A10" s="24">
        <v>1</v>
      </c>
      <c r="B10" s="24">
        <f>B9+1</f>
        <v>2</v>
      </c>
      <c r="C10" s="31">
        <v>95</v>
      </c>
      <c r="E10" s="23" t="s">
        <v>36</v>
      </c>
      <c r="F10" s="23"/>
      <c r="G10"/>
      <c r="H10"/>
      <c r="I10"/>
      <c r="J10"/>
      <c r="K10"/>
      <c r="L10"/>
      <c r="M10"/>
      <c r="N10"/>
      <c r="O10"/>
      <c r="P10"/>
      <c r="Q10"/>
      <c r="R10"/>
      <c r="S10"/>
      <c r="T10"/>
      <c r="U10"/>
      <c r="V10"/>
      <c r="W10"/>
      <c r="X10"/>
      <c r="Y10"/>
      <c r="Z10"/>
      <c r="AB10"/>
      <c r="AC10"/>
    </row>
    <row r="11" spans="1:29" ht="15" x14ac:dyDescent="0.25">
      <c r="A11" s="24">
        <v>1</v>
      </c>
      <c r="B11" s="24">
        <f t="shared" ref="B11:B24" si="0">B10+1</f>
        <v>3</v>
      </c>
      <c r="C11" s="31">
        <v>60</v>
      </c>
      <c r="E11" s="23" t="s">
        <v>37</v>
      </c>
      <c r="F11" s="23"/>
      <c r="G11"/>
      <c r="H11"/>
      <c r="I11"/>
      <c r="J11"/>
      <c r="K11"/>
      <c r="L11"/>
      <c r="M11"/>
      <c r="N11"/>
      <c r="O11"/>
      <c r="P11"/>
      <c r="Q11"/>
      <c r="R11"/>
      <c r="S11"/>
      <c r="T11"/>
      <c r="U11"/>
      <c r="V11"/>
      <c r="W11"/>
      <c r="X11"/>
      <c r="Y11"/>
      <c r="Z11"/>
      <c r="AB11"/>
      <c r="AC11"/>
    </row>
    <row r="12" spans="1:29" ht="15" x14ac:dyDescent="0.25">
      <c r="A12" s="24">
        <v>1</v>
      </c>
      <c r="B12" s="24">
        <f t="shared" si="0"/>
        <v>4</v>
      </c>
      <c r="C12" s="31">
        <v>60</v>
      </c>
      <c r="E12" s="23" t="s">
        <v>38</v>
      </c>
      <c r="F12" s="23"/>
      <c r="G12"/>
      <c r="H12"/>
      <c r="I12"/>
      <c r="J12"/>
      <c r="K12"/>
      <c r="L12"/>
      <c r="M12"/>
      <c r="N12"/>
      <c r="O12"/>
      <c r="P12"/>
      <c r="Q12"/>
      <c r="R12"/>
      <c r="S12"/>
      <c r="T12"/>
      <c r="U12"/>
      <c r="V12"/>
      <c r="W12"/>
      <c r="X12"/>
      <c r="Y12"/>
      <c r="Z12"/>
      <c r="AB12"/>
      <c r="AC12"/>
    </row>
    <row r="13" spans="1:29" ht="15" x14ac:dyDescent="0.25">
      <c r="A13" s="24">
        <v>1</v>
      </c>
      <c r="B13" s="24">
        <f t="shared" si="0"/>
        <v>5</v>
      </c>
      <c r="C13" s="32">
        <v>95</v>
      </c>
      <c r="E13" s="23" t="s">
        <v>39</v>
      </c>
      <c r="G13"/>
      <c r="H13"/>
      <c r="I13"/>
      <c r="J13"/>
      <c r="K13"/>
      <c r="L13"/>
      <c r="M13"/>
      <c r="N13"/>
      <c r="O13"/>
      <c r="P13"/>
      <c r="Q13"/>
      <c r="R13"/>
      <c r="S13"/>
      <c r="T13"/>
      <c r="U13"/>
      <c r="V13"/>
      <c r="W13"/>
      <c r="X13"/>
      <c r="Y13"/>
      <c r="Z13"/>
      <c r="AB13"/>
      <c r="AC13"/>
    </row>
    <row r="14" spans="1:29" ht="15" x14ac:dyDescent="0.25">
      <c r="A14" s="24">
        <v>1</v>
      </c>
      <c r="B14" s="24">
        <f t="shared" si="0"/>
        <v>6</v>
      </c>
      <c r="C14" s="32">
        <v>85</v>
      </c>
      <c r="E14" s="23" t="s">
        <v>40</v>
      </c>
      <c r="G14"/>
      <c r="H14"/>
      <c r="I14"/>
      <c r="J14"/>
      <c r="K14"/>
      <c r="L14"/>
      <c r="M14"/>
      <c r="N14"/>
      <c r="O14"/>
      <c r="P14"/>
      <c r="Q14"/>
      <c r="R14"/>
      <c r="S14"/>
      <c r="T14"/>
      <c r="U14"/>
      <c r="V14"/>
      <c r="W14"/>
      <c r="X14"/>
      <c r="Y14"/>
      <c r="Z14"/>
      <c r="AB14"/>
      <c r="AC14"/>
    </row>
    <row r="15" spans="1:29" ht="15" x14ac:dyDescent="0.25">
      <c r="A15" s="24">
        <v>1</v>
      </c>
      <c r="B15" s="24">
        <f t="shared" si="0"/>
        <v>7</v>
      </c>
      <c r="C15" s="32">
        <v>90</v>
      </c>
      <c r="E15" s="23" t="s">
        <v>41</v>
      </c>
      <c r="G15"/>
      <c r="H15"/>
      <c r="I15"/>
      <c r="J15"/>
      <c r="K15"/>
      <c r="L15"/>
      <c r="M15"/>
      <c r="N15"/>
      <c r="O15"/>
      <c r="P15"/>
      <c r="Q15"/>
      <c r="R15"/>
      <c r="S15"/>
      <c r="T15"/>
      <c r="U15"/>
      <c r="V15"/>
      <c r="W15"/>
      <c r="X15"/>
      <c r="Y15"/>
      <c r="Z15"/>
      <c r="AB15"/>
      <c r="AC15"/>
    </row>
    <row r="16" spans="1:29" ht="15" x14ac:dyDescent="0.25">
      <c r="A16" s="24">
        <v>1</v>
      </c>
      <c r="B16" s="24">
        <f t="shared" si="0"/>
        <v>8</v>
      </c>
      <c r="C16" s="32">
        <v>78</v>
      </c>
      <c r="E16" s="23" t="s">
        <v>42</v>
      </c>
      <c r="G16"/>
      <c r="H16"/>
      <c r="I16"/>
      <c r="J16"/>
      <c r="K16"/>
      <c r="L16"/>
      <c r="M16"/>
      <c r="N16"/>
      <c r="O16"/>
      <c r="P16"/>
      <c r="Q16"/>
      <c r="R16"/>
      <c r="S16"/>
      <c r="T16"/>
      <c r="U16"/>
      <c r="V16"/>
      <c r="W16"/>
      <c r="X16"/>
      <c r="Y16"/>
      <c r="Z16"/>
      <c r="AB16"/>
      <c r="AC16"/>
    </row>
    <row r="17" spans="1:29" ht="15" x14ac:dyDescent="0.25">
      <c r="A17" s="24">
        <v>1</v>
      </c>
      <c r="B17" s="24">
        <f t="shared" si="0"/>
        <v>9</v>
      </c>
      <c r="C17" s="31">
        <v>97</v>
      </c>
      <c r="E17" s="23" t="s">
        <v>43</v>
      </c>
      <c r="F17" s="23"/>
      <c r="G17"/>
      <c r="H17"/>
      <c r="I17"/>
      <c r="J17"/>
      <c r="K17"/>
      <c r="L17"/>
      <c r="M17"/>
      <c r="N17"/>
      <c r="O17"/>
      <c r="P17"/>
      <c r="Q17"/>
      <c r="R17"/>
      <c r="S17"/>
      <c r="T17"/>
      <c r="U17"/>
      <c r="V17"/>
      <c r="W17"/>
      <c r="X17"/>
      <c r="Y17"/>
      <c r="Z17"/>
      <c r="AB17"/>
      <c r="AC17"/>
    </row>
    <row r="18" spans="1:29" ht="15" x14ac:dyDescent="0.25">
      <c r="A18" s="24">
        <v>1</v>
      </c>
      <c r="B18" s="24">
        <f t="shared" si="0"/>
        <v>10</v>
      </c>
      <c r="C18" s="31">
        <v>90</v>
      </c>
      <c r="E18" s="23" t="s">
        <v>44</v>
      </c>
      <c r="F18" s="23"/>
      <c r="G18"/>
      <c r="H18"/>
      <c r="I18"/>
      <c r="J18"/>
      <c r="K18"/>
      <c r="L18"/>
      <c r="M18"/>
      <c r="N18"/>
      <c r="O18"/>
      <c r="P18"/>
      <c r="Q18"/>
      <c r="R18"/>
      <c r="S18"/>
      <c r="T18"/>
      <c r="U18"/>
      <c r="V18"/>
      <c r="W18"/>
      <c r="X18"/>
      <c r="Y18"/>
      <c r="Z18"/>
      <c r="AB18"/>
      <c r="AC18"/>
    </row>
    <row r="19" spans="1:29" ht="15" x14ac:dyDescent="0.25">
      <c r="A19" s="24">
        <v>1</v>
      </c>
      <c r="B19" s="24">
        <f t="shared" si="0"/>
        <v>11</v>
      </c>
      <c r="C19" s="31">
        <v>71</v>
      </c>
      <c r="E19" s="23" t="s">
        <v>45</v>
      </c>
      <c r="F19" s="23"/>
      <c r="G19"/>
      <c r="H19"/>
      <c r="I19"/>
      <c r="J19"/>
      <c r="K19"/>
      <c r="L19"/>
      <c r="M19"/>
      <c r="N19"/>
      <c r="O19"/>
      <c r="P19"/>
      <c r="Q19"/>
      <c r="R19"/>
      <c r="S19"/>
      <c r="T19"/>
      <c r="U19"/>
      <c r="V19"/>
      <c r="W19"/>
      <c r="X19"/>
      <c r="Y19"/>
      <c r="Z19"/>
      <c r="AB19"/>
      <c r="AC19"/>
    </row>
    <row r="20" spans="1:29" ht="15" x14ac:dyDescent="0.25">
      <c r="A20" s="24">
        <v>1</v>
      </c>
      <c r="B20" s="24">
        <f t="shared" si="0"/>
        <v>12</v>
      </c>
      <c r="C20" s="31">
        <v>87</v>
      </c>
      <c r="E20" s="23" t="s">
        <v>46</v>
      </c>
      <c r="F20" s="23"/>
      <c r="G20"/>
      <c r="H20"/>
      <c r="I20"/>
      <c r="J20"/>
      <c r="K20"/>
      <c r="L20"/>
      <c r="M20"/>
      <c r="N20"/>
      <c r="O20"/>
      <c r="P20"/>
      <c r="Q20"/>
      <c r="R20"/>
      <c r="S20"/>
      <c r="T20"/>
      <c r="U20"/>
      <c r="V20"/>
      <c r="W20"/>
      <c r="X20"/>
      <c r="Y20"/>
      <c r="Z20"/>
      <c r="AB20"/>
      <c r="AC20"/>
    </row>
    <row r="21" spans="1:29" ht="15" x14ac:dyDescent="0.25">
      <c r="A21" s="24">
        <v>1</v>
      </c>
      <c r="B21" s="24">
        <f t="shared" si="0"/>
        <v>13</v>
      </c>
      <c r="C21" s="32">
        <v>69</v>
      </c>
      <c r="E21" s="23" t="s">
        <v>47</v>
      </c>
      <c r="G21"/>
      <c r="H21"/>
      <c r="I21"/>
      <c r="J21"/>
      <c r="K21"/>
      <c r="L21"/>
      <c r="M21"/>
      <c r="N21"/>
      <c r="O21"/>
      <c r="P21"/>
      <c r="Q21"/>
      <c r="R21"/>
      <c r="S21"/>
      <c r="T21"/>
      <c r="U21"/>
      <c r="V21"/>
      <c r="W21"/>
      <c r="X21"/>
      <c r="Y21"/>
      <c r="Z21"/>
      <c r="AB21"/>
      <c r="AC21"/>
    </row>
    <row r="22" spans="1:29" ht="15" x14ac:dyDescent="0.25">
      <c r="A22" s="24">
        <v>1</v>
      </c>
      <c r="B22" s="24">
        <f t="shared" si="0"/>
        <v>14</v>
      </c>
      <c r="C22" s="32">
        <v>95</v>
      </c>
      <c r="E22" s="23" t="s">
        <v>162</v>
      </c>
      <c r="G22"/>
      <c r="H22"/>
      <c r="I22"/>
      <c r="J22"/>
      <c r="K22"/>
      <c r="L22"/>
      <c r="M22"/>
      <c r="N22"/>
      <c r="O22"/>
      <c r="P22"/>
      <c r="Q22"/>
      <c r="R22"/>
      <c r="S22"/>
      <c r="T22"/>
      <c r="U22"/>
      <c r="V22"/>
      <c r="W22"/>
      <c r="X22"/>
      <c r="Y22"/>
      <c r="Z22"/>
      <c r="AB22"/>
      <c r="AC22"/>
    </row>
    <row r="23" spans="1:29" ht="15" x14ac:dyDescent="0.25">
      <c r="A23" s="24">
        <v>1</v>
      </c>
      <c r="B23" s="24">
        <f t="shared" si="0"/>
        <v>15</v>
      </c>
      <c r="C23" s="32">
        <v>85</v>
      </c>
      <c r="G23"/>
      <c r="H23"/>
      <c r="I23"/>
      <c r="J23"/>
      <c r="K23"/>
      <c r="L23"/>
      <c r="M23"/>
      <c r="N23"/>
      <c r="O23"/>
      <c r="P23"/>
      <c r="Q23"/>
      <c r="R23"/>
      <c r="S23"/>
      <c r="T23"/>
      <c r="U23"/>
      <c r="V23"/>
      <c r="W23"/>
      <c r="X23"/>
      <c r="Y23"/>
      <c r="Z23"/>
      <c r="AB23"/>
      <c r="AC23"/>
    </row>
    <row r="24" spans="1:29" ht="15" x14ac:dyDescent="0.25">
      <c r="A24" s="24">
        <v>1</v>
      </c>
      <c r="B24" s="24">
        <f t="shared" si="0"/>
        <v>16</v>
      </c>
      <c r="C24" s="32">
        <v>29</v>
      </c>
      <c r="G24"/>
      <c r="H24"/>
      <c r="I24"/>
      <c r="J24"/>
      <c r="K24"/>
      <c r="L24"/>
      <c r="M24"/>
      <c r="N24"/>
      <c r="O24"/>
      <c r="P24"/>
      <c r="Q24"/>
      <c r="R24"/>
      <c r="S24"/>
      <c r="T24"/>
      <c r="U24"/>
      <c r="V24"/>
      <c r="W24"/>
      <c r="X24"/>
      <c r="Y24"/>
      <c r="Z24"/>
      <c r="AB24"/>
      <c r="AC24"/>
    </row>
    <row r="25" spans="1:29" ht="15.75" x14ac:dyDescent="0.25">
      <c r="A25" s="33"/>
      <c r="B25" s="33"/>
      <c r="C25" s="34"/>
      <c r="E25" s="35"/>
      <c r="G25"/>
      <c r="H25"/>
      <c r="I25"/>
      <c r="J25"/>
      <c r="K25"/>
      <c r="L25"/>
      <c r="M25"/>
      <c r="N25"/>
      <c r="O25"/>
      <c r="P25"/>
      <c r="Q25"/>
      <c r="R25"/>
      <c r="S25"/>
      <c r="T25"/>
      <c r="U25"/>
      <c r="V25"/>
      <c r="W25"/>
      <c r="X25"/>
      <c r="Y25"/>
      <c r="Z25"/>
      <c r="AB25"/>
      <c r="AC25"/>
    </row>
    <row r="26" spans="1:29" ht="15.75" x14ac:dyDescent="0.25">
      <c r="A26" s="33"/>
      <c r="B26" s="33"/>
      <c r="C26" s="34"/>
      <c r="E26" s="35"/>
      <c r="G26"/>
      <c r="H26"/>
      <c r="I26"/>
      <c r="J26"/>
      <c r="K26"/>
      <c r="L26"/>
      <c r="M26"/>
      <c r="N26"/>
      <c r="O26"/>
      <c r="P26"/>
      <c r="Q26"/>
      <c r="R26"/>
      <c r="S26"/>
      <c r="T26"/>
      <c r="U26"/>
      <c r="V26"/>
      <c r="W26"/>
      <c r="X26"/>
      <c r="Y26"/>
      <c r="Z26"/>
      <c r="AB26"/>
      <c r="AC26"/>
    </row>
    <row r="27" spans="1:29" ht="15.75" x14ac:dyDescent="0.25">
      <c r="A27" s="33"/>
      <c r="B27" s="33"/>
      <c r="C27" s="34"/>
      <c r="E27" s="35"/>
      <c r="G27"/>
      <c r="H27"/>
      <c r="I27"/>
      <c r="J27"/>
      <c r="K27"/>
      <c r="L27"/>
      <c r="M27"/>
      <c r="N27"/>
      <c r="O27"/>
      <c r="P27"/>
      <c r="Q27"/>
      <c r="R27"/>
      <c r="S27"/>
      <c r="T27"/>
      <c r="U27"/>
      <c r="V27"/>
      <c r="W27"/>
      <c r="X27"/>
      <c r="Y27"/>
      <c r="Z27"/>
      <c r="AB27"/>
      <c r="AC27"/>
    </row>
    <row r="28" spans="1:29" ht="15.75" x14ac:dyDescent="0.25">
      <c r="A28" s="33"/>
      <c r="B28" s="33"/>
      <c r="C28" s="34"/>
      <c r="E28" s="35"/>
      <c r="G28"/>
      <c r="H28"/>
      <c r="I28"/>
      <c r="J28"/>
      <c r="K28"/>
      <c r="L28"/>
      <c r="M28"/>
      <c r="N28"/>
      <c r="O28"/>
      <c r="P28"/>
      <c r="Q28"/>
      <c r="R28"/>
      <c r="S28"/>
      <c r="T28"/>
      <c r="U28"/>
      <c r="V28"/>
      <c r="W28"/>
      <c r="X28"/>
      <c r="Y28"/>
      <c r="Z28"/>
      <c r="AB28"/>
      <c r="AC28"/>
    </row>
    <row r="29" spans="1:29" ht="15.75" x14ac:dyDescent="0.25">
      <c r="A29" s="33"/>
      <c r="B29" s="33"/>
      <c r="C29" s="34"/>
      <c r="E29" s="35"/>
      <c r="G29"/>
      <c r="H29"/>
      <c r="I29"/>
      <c r="J29"/>
      <c r="K29"/>
      <c r="L29"/>
      <c r="M29"/>
      <c r="N29"/>
      <c r="O29"/>
      <c r="P29"/>
      <c r="Q29"/>
      <c r="R29"/>
      <c r="S29"/>
      <c r="T29"/>
      <c r="U29"/>
      <c r="V29"/>
      <c r="W29"/>
      <c r="X29"/>
      <c r="Y29"/>
      <c r="Z29"/>
      <c r="AB29"/>
      <c r="AC29"/>
    </row>
    <row r="30" spans="1:29" ht="15" x14ac:dyDescent="0.25">
      <c r="A30" s="33"/>
      <c r="B30" s="33"/>
      <c r="C30" s="34"/>
      <c r="G30"/>
      <c r="H30"/>
      <c r="I30"/>
      <c r="J30"/>
      <c r="K30"/>
      <c r="L30"/>
      <c r="M30"/>
      <c r="N30"/>
      <c r="O30"/>
      <c r="P30"/>
      <c r="Q30"/>
      <c r="R30"/>
      <c r="S30"/>
      <c r="T30"/>
      <c r="U30"/>
      <c r="V30"/>
      <c r="W30"/>
      <c r="X30"/>
      <c r="Y30"/>
      <c r="Z30"/>
      <c r="AB30"/>
      <c r="AC30"/>
    </row>
    <row r="31" spans="1:29" ht="15" x14ac:dyDescent="0.25">
      <c r="A31" s="33"/>
      <c r="B31" s="33"/>
      <c r="C31" s="34"/>
      <c r="G31"/>
      <c r="H31"/>
      <c r="I31"/>
      <c r="J31"/>
      <c r="K31"/>
      <c r="L31"/>
      <c r="M31"/>
      <c r="N31"/>
      <c r="O31"/>
      <c r="P31"/>
      <c r="Q31"/>
      <c r="R31"/>
      <c r="S31"/>
      <c r="T31"/>
      <c r="U31"/>
      <c r="V31"/>
      <c r="W31"/>
      <c r="X31"/>
      <c r="Y31"/>
      <c r="Z31"/>
      <c r="AB31"/>
      <c r="AC31"/>
    </row>
    <row r="32" spans="1:29" ht="15" x14ac:dyDescent="0.25">
      <c r="A32" s="33"/>
      <c r="B32" s="33"/>
      <c r="C32" s="34"/>
      <c r="G32"/>
      <c r="H32"/>
      <c r="I32"/>
      <c r="J32"/>
      <c r="K32"/>
      <c r="L32"/>
      <c r="M32"/>
      <c r="N32"/>
      <c r="O32"/>
      <c r="P32"/>
      <c r="Q32"/>
      <c r="R32"/>
      <c r="S32"/>
      <c r="T32"/>
      <c r="U32"/>
      <c r="V32"/>
      <c r="W32"/>
      <c r="X32"/>
      <c r="Y32"/>
      <c r="Z32"/>
      <c r="AB32"/>
      <c r="AC32"/>
    </row>
    <row r="33" spans="1:29" ht="15" x14ac:dyDescent="0.25">
      <c r="A33" s="33"/>
      <c r="B33" s="33"/>
      <c r="C33" s="34"/>
      <c r="G33"/>
      <c r="H33"/>
      <c r="I33"/>
      <c r="J33"/>
      <c r="K33"/>
      <c r="L33"/>
      <c r="M33"/>
      <c r="N33"/>
      <c r="O33"/>
      <c r="P33"/>
      <c r="Q33"/>
      <c r="R33"/>
      <c r="S33"/>
      <c r="T33"/>
      <c r="U33"/>
      <c r="V33"/>
      <c r="W33"/>
      <c r="X33"/>
      <c r="Y33"/>
      <c r="Z33"/>
      <c r="AB33"/>
      <c r="AC33"/>
    </row>
    <row r="34" spans="1:29" ht="15" x14ac:dyDescent="0.25">
      <c r="A34" s="33"/>
      <c r="B34" s="33"/>
      <c r="C34" s="34"/>
      <c r="G34"/>
      <c r="H34"/>
      <c r="I34"/>
      <c r="J34"/>
      <c r="K34"/>
      <c r="L34"/>
      <c r="M34"/>
      <c r="N34"/>
      <c r="O34"/>
      <c r="P34"/>
      <c r="Q34"/>
      <c r="R34"/>
      <c r="S34"/>
      <c r="T34"/>
      <c r="U34"/>
      <c r="V34"/>
      <c r="W34"/>
      <c r="X34"/>
      <c r="Y34"/>
      <c r="Z34"/>
      <c r="AB34"/>
      <c r="AC34"/>
    </row>
    <row r="35" spans="1:29" ht="15" x14ac:dyDescent="0.25">
      <c r="A35" s="24"/>
      <c r="B35" s="24"/>
      <c r="C35" s="24"/>
      <c r="G35"/>
      <c r="H35"/>
      <c r="I35"/>
      <c r="J35"/>
      <c r="K35"/>
      <c r="L35"/>
      <c r="M35"/>
      <c r="N35"/>
      <c r="O35"/>
      <c r="P35"/>
      <c r="Q35"/>
      <c r="R35"/>
      <c r="S35"/>
      <c r="T35"/>
      <c r="U35"/>
      <c r="V35"/>
      <c r="W35"/>
      <c r="X35"/>
      <c r="Y35"/>
      <c r="Z35"/>
      <c r="AB35"/>
      <c r="AC35"/>
    </row>
    <row r="36" spans="1:29" ht="15" x14ac:dyDescent="0.25">
      <c r="A36" s="24"/>
      <c r="B36" s="24"/>
      <c r="C36" s="24"/>
      <c r="G36"/>
      <c r="H36"/>
      <c r="I36"/>
      <c r="J36"/>
      <c r="K36"/>
      <c r="L36"/>
      <c r="M36"/>
      <c r="N36"/>
      <c r="O36"/>
      <c r="P36"/>
      <c r="Q36"/>
      <c r="R36"/>
      <c r="S36"/>
      <c r="T36"/>
      <c r="U36"/>
      <c r="V36"/>
      <c r="W36"/>
      <c r="X36"/>
      <c r="Y36"/>
      <c r="Z36"/>
      <c r="AB36"/>
      <c r="AC36"/>
    </row>
    <row r="37" spans="1:29" ht="15" x14ac:dyDescent="0.25">
      <c r="A37" s="23"/>
      <c r="B37" s="23"/>
      <c r="C37" s="36">
        <f>SUM(C9:C36)</f>
        <v>1281</v>
      </c>
      <c r="D37" s="23" t="s">
        <v>48</v>
      </c>
      <c r="G37"/>
      <c r="H37"/>
      <c r="I37"/>
      <c r="J37"/>
      <c r="K37"/>
      <c r="L37"/>
      <c r="M37"/>
      <c r="N37"/>
      <c r="O37"/>
      <c r="P37"/>
      <c r="Q37"/>
      <c r="R37"/>
      <c r="S37"/>
      <c r="T37"/>
      <c r="U37"/>
      <c r="V37"/>
      <c r="W37"/>
      <c r="X37"/>
      <c r="Y37"/>
      <c r="Z37"/>
      <c r="AB37"/>
      <c r="AC37"/>
    </row>
    <row r="38" spans="1:29" ht="15" x14ac:dyDescent="0.25">
      <c r="A38" s="36">
        <f>SUM(A9:A29)</f>
        <v>16</v>
      </c>
      <c r="B38" s="23" t="s">
        <v>49</v>
      </c>
      <c r="C38" s="23"/>
      <c r="G38"/>
      <c r="H38"/>
      <c r="I38"/>
      <c r="J38"/>
      <c r="K38"/>
      <c r="L38"/>
      <c r="M38"/>
      <c r="N38"/>
      <c r="O38"/>
      <c r="P38"/>
      <c r="Q38"/>
      <c r="R38"/>
      <c r="S38"/>
      <c r="T38"/>
      <c r="U38"/>
      <c r="V38"/>
      <c r="W38"/>
      <c r="X38"/>
      <c r="Y38"/>
      <c r="Z38"/>
      <c r="AB38"/>
      <c r="AC38"/>
    </row>
    <row r="39" spans="1:29" ht="15" x14ac:dyDescent="0.25">
      <c r="A39" s="23"/>
      <c r="B39" s="36">
        <f>C37/A38</f>
        <v>80.0625</v>
      </c>
      <c r="C39" s="23" t="s">
        <v>50</v>
      </c>
      <c r="G39"/>
      <c r="H39"/>
      <c r="I39"/>
      <c r="J39"/>
      <c r="K39"/>
      <c r="L39"/>
      <c r="M39"/>
      <c r="N39"/>
      <c r="O39"/>
      <c r="P39"/>
      <c r="Q39"/>
      <c r="R39"/>
      <c r="S39"/>
      <c r="T39"/>
      <c r="U39"/>
      <c r="V39"/>
      <c r="W39"/>
      <c r="X39"/>
      <c r="Y39"/>
      <c r="Z39"/>
      <c r="AB39"/>
      <c r="AC39"/>
    </row>
    <row r="40" spans="1:29" ht="15" x14ac:dyDescent="0.25">
      <c r="A40" s="23"/>
      <c r="B40" s="23"/>
      <c r="C40" s="23"/>
      <c r="D40" s="24">
        <v>100</v>
      </c>
      <c r="E40" s="23" t="s">
        <v>51</v>
      </c>
      <c r="G40"/>
      <c r="H40"/>
      <c r="I40"/>
      <c r="J40"/>
      <c r="K40"/>
      <c r="L40"/>
      <c r="M40"/>
      <c r="N40"/>
      <c r="O40"/>
      <c r="P40"/>
      <c r="Q40"/>
      <c r="R40"/>
      <c r="S40"/>
      <c r="T40"/>
      <c r="U40"/>
      <c r="V40"/>
      <c r="W40"/>
      <c r="X40"/>
      <c r="Y40"/>
      <c r="Z40"/>
      <c r="AB40"/>
      <c r="AC40"/>
    </row>
    <row r="41" spans="1:29" ht="15" x14ac:dyDescent="0.25">
      <c r="A41" s="23"/>
      <c r="B41" s="23"/>
      <c r="C41" s="23"/>
      <c r="D41" s="37">
        <f>B39/D40</f>
        <v>0.80062500000000003</v>
      </c>
      <c r="E41" s="23" t="s">
        <v>52</v>
      </c>
      <c r="G41"/>
      <c r="H41"/>
      <c r="I41"/>
      <c r="J41"/>
      <c r="K41"/>
      <c r="L41"/>
      <c r="M41"/>
      <c r="N41"/>
      <c r="O41"/>
      <c r="P41"/>
      <c r="Q41"/>
      <c r="R41"/>
      <c r="S41"/>
      <c r="T41"/>
      <c r="U41"/>
      <c r="V41"/>
      <c r="W41"/>
      <c r="X41"/>
      <c r="Y41"/>
      <c r="Z41"/>
      <c r="AB41"/>
      <c r="AC41"/>
    </row>
    <row r="42" spans="1:29" ht="15" x14ac:dyDescent="0.25">
      <c r="A42" s="23"/>
      <c r="B42" s="23"/>
      <c r="C42" s="23"/>
      <c r="G42"/>
      <c r="H42"/>
      <c r="I42"/>
      <c r="J42"/>
      <c r="K42"/>
      <c r="L42"/>
      <c r="M42"/>
      <c r="N42"/>
      <c r="O42"/>
      <c r="P42"/>
      <c r="Q42"/>
      <c r="R42"/>
      <c r="S42"/>
      <c r="T42"/>
      <c r="U42"/>
      <c r="V42"/>
      <c r="W42"/>
      <c r="X42"/>
      <c r="Y42"/>
      <c r="Z42"/>
      <c r="AB42"/>
      <c r="AC42"/>
    </row>
    <row r="43" spans="1:29" x14ac:dyDescent="0.3">
      <c r="A43" s="137" t="s">
        <v>144</v>
      </c>
    </row>
  </sheetData>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9217" r:id="rId4">
          <objectPr defaultSize="0" r:id="rId5">
            <anchor moveWithCells="1">
              <from>
                <xdr:col>0</xdr:col>
                <xdr:colOff>257175</xdr:colOff>
                <xdr:row>43</xdr:row>
                <xdr:rowOff>171450</xdr:rowOff>
              </from>
              <to>
                <xdr:col>14</xdr:col>
                <xdr:colOff>95250</xdr:colOff>
                <xdr:row>66</xdr:row>
                <xdr:rowOff>142875</xdr:rowOff>
              </to>
            </anchor>
          </objectPr>
        </oleObject>
      </mc:Choice>
      <mc:Fallback>
        <oleObject progId="Word.Document.12" shapeId="9217" r:id="rId4"/>
      </mc:Fallback>
    </mc:AlternateContent>
  </oleObject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11"/>
  <sheetViews>
    <sheetView workbookViewId="0">
      <selection activeCell="L13" sqref="L13"/>
    </sheetView>
  </sheetViews>
  <sheetFormatPr defaultColWidth="9.140625" defaultRowHeight="15" x14ac:dyDescent="0.25"/>
  <cols>
    <col min="1" max="1" width="5.28515625" style="61" customWidth="1"/>
    <col min="2" max="2" width="9.140625" style="61"/>
    <col min="3" max="3" width="10.85546875" style="61" customWidth="1"/>
    <col min="4" max="4" width="9.7109375" style="59" customWidth="1"/>
    <col min="5" max="16384" width="9.140625" style="59"/>
  </cols>
  <sheetData>
    <row r="1" spans="1:10" ht="21" x14ac:dyDescent="0.35">
      <c r="A1" s="63" t="s">
        <v>208</v>
      </c>
    </row>
    <row r="2" spans="1:10" x14ac:dyDescent="0.25">
      <c r="B2" s="65">
        <v>3.1</v>
      </c>
      <c r="C2" s="61" t="s">
        <v>24</v>
      </c>
      <c r="D2" s="297" t="s">
        <v>228</v>
      </c>
      <c r="E2" s="61"/>
    </row>
    <row r="3" spans="1:10" x14ac:dyDescent="0.25">
      <c r="B3" s="65" t="s">
        <v>75</v>
      </c>
      <c r="C3" s="61" t="s">
        <v>26</v>
      </c>
      <c r="D3" s="306" t="s">
        <v>247</v>
      </c>
      <c r="E3" s="306"/>
    </row>
    <row r="4" spans="1:10" x14ac:dyDescent="0.25">
      <c r="B4" s="25" t="s">
        <v>27</v>
      </c>
      <c r="D4" s="26" t="s">
        <v>76</v>
      </c>
      <c r="E4" s="66"/>
      <c r="F4" s="66"/>
      <c r="G4" s="66"/>
      <c r="H4" s="66"/>
      <c r="I4" s="66"/>
      <c r="J4" s="66"/>
    </row>
    <row r="5" spans="1:10" x14ac:dyDescent="0.25">
      <c r="B5" s="28"/>
    </row>
    <row r="6" spans="1:10" x14ac:dyDescent="0.25">
      <c r="F6" s="26" t="s">
        <v>29</v>
      </c>
      <c r="G6" s="26"/>
      <c r="H6" s="26" t="s">
        <v>218</v>
      </c>
      <c r="I6" s="26"/>
      <c r="J6" s="26"/>
    </row>
    <row r="7" spans="1:10" ht="26.25" x14ac:dyDescent="0.25">
      <c r="A7" s="60" t="s">
        <v>31</v>
      </c>
      <c r="B7" s="60" t="s">
        <v>32</v>
      </c>
      <c r="C7" s="60" t="s">
        <v>33</v>
      </c>
    </row>
    <row r="8" spans="1:10" x14ac:dyDescent="0.25">
      <c r="B8" s="62" t="s">
        <v>34</v>
      </c>
      <c r="C8" s="62" t="s">
        <v>3</v>
      </c>
    </row>
    <row r="9" spans="1:10" x14ac:dyDescent="0.25">
      <c r="A9" s="184">
        <v>1</v>
      </c>
      <c r="B9" s="33"/>
      <c r="C9" s="58">
        <v>24</v>
      </c>
      <c r="E9" s="61" t="s">
        <v>35</v>
      </c>
      <c r="F9" s="61"/>
    </row>
    <row r="10" spans="1:10" x14ac:dyDescent="0.25">
      <c r="A10" s="184">
        <v>1</v>
      </c>
      <c r="B10" s="33"/>
      <c r="C10" s="58">
        <v>24</v>
      </c>
      <c r="E10" s="61" t="s">
        <v>36</v>
      </c>
      <c r="F10" s="61"/>
    </row>
    <row r="11" spans="1:10" x14ac:dyDescent="0.25">
      <c r="A11" s="184">
        <v>1</v>
      </c>
      <c r="B11" s="33"/>
      <c r="C11" s="58">
        <v>28</v>
      </c>
      <c r="E11" s="61" t="s">
        <v>37</v>
      </c>
      <c r="F11" s="61"/>
    </row>
    <row r="12" spans="1:10" x14ac:dyDescent="0.25">
      <c r="A12" s="184">
        <v>1</v>
      </c>
      <c r="B12" s="33"/>
      <c r="C12" s="58">
        <v>30</v>
      </c>
      <c r="E12" s="61"/>
      <c r="F12" s="61"/>
    </row>
    <row r="13" spans="1:10" x14ac:dyDescent="0.25">
      <c r="A13" s="184">
        <v>1</v>
      </c>
      <c r="B13" s="33"/>
      <c r="C13" s="58">
        <v>29</v>
      </c>
      <c r="E13" s="61" t="s">
        <v>38</v>
      </c>
      <c r="F13" s="61"/>
    </row>
    <row r="14" spans="1:10" x14ac:dyDescent="0.25">
      <c r="A14" s="184">
        <v>1</v>
      </c>
      <c r="B14" s="33"/>
      <c r="C14" s="58">
        <v>15</v>
      </c>
      <c r="E14" s="61" t="s">
        <v>39</v>
      </c>
      <c r="F14" s="61"/>
    </row>
    <row r="15" spans="1:10" x14ac:dyDescent="0.25">
      <c r="A15" s="184">
        <v>1</v>
      </c>
      <c r="B15" s="33"/>
      <c r="C15" s="58">
        <v>26</v>
      </c>
      <c r="E15" s="61" t="s">
        <v>40</v>
      </c>
      <c r="F15" s="61"/>
    </row>
    <row r="16" spans="1:10" x14ac:dyDescent="0.25">
      <c r="A16" s="184">
        <v>1</v>
      </c>
      <c r="B16" s="33"/>
      <c r="C16" s="58">
        <v>30</v>
      </c>
      <c r="E16" s="61" t="s">
        <v>41</v>
      </c>
      <c r="F16" s="61"/>
    </row>
    <row r="17" spans="1:6" x14ac:dyDescent="0.25">
      <c r="A17" s="184"/>
      <c r="B17" s="33"/>
      <c r="C17" s="172"/>
      <c r="E17" s="61" t="s">
        <v>42</v>
      </c>
      <c r="F17" s="61"/>
    </row>
    <row r="18" spans="1:6" x14ac:dyDescent="0.25">
      <c r="A18" s="184"/>
      <c r="B18" s="33"/>
      <c r="C18" s="172"/>
      <c r="E18" s="61" t="s">
        <v>43</v>
      </c>
      <c r="F18" s="61"/>
    </row>
    <row r="19" spans="1:6" x14ac:dyDescent="0.25">
      <c r="A19" s="184"/>
      <c r="B19" s="33"/>
      <c r="C19" s="172"/>
      <c r="E19" s="61" t="s">
        <v>44</v>
      </c>
      <c r="F19" s="61"/>
    </row>
    <row r="20" spans="1:6" x14ac:dyDescent="0.25">
      <c r="A20" s="184"/>
      <c r="B20" s="33"/>
      <c r="C20" s="172"/>
      <c r="E20" s="61" t="s">
        <v>45</v>
      </c>
    </row>
    <row r="21" spans="1:6" x14ac:dyDescent="0.25">
      <c r="A21" s="184"/>
      <c r="B21" s="33"/>
      <c r="C21" s="172"/>
      <c r="E21" s="61" t="s">
        <v>46</v>
      </c>
    </row>
    <row r="22" spans="1:6" x14ac:dyDescent="0.25">
      <c r="A22" s="184"/>
      <c r="B22" s="33"/>
      <c r="C22" s="172"/>
      <c r="E22" s="61" t="s">
        <v>129</v>
      </c>
    </row>
    <row r="23" spans="1:6" x14ac:dyDescent="0.25">
      <c r="A23" s="184"/>
      <c r="B23" s="33"/>
      <c r="C23" s="172"/>
      <c r="E23" s="61"/>
    </row>
    <row r="24" spans="1:6" x14ac:dyDescent="0.25">
      <c r="A24" s="184"/>
      <c r="B24" s="33"/>
      <c r="C24" s="172"/>
    </row>
    <row r="25" spans="1:6" x14ac:dyDescent="0.25">
      <c r="A25" s="184"/>
      <c r="B25" s="33"/>
      <c r="C25" s="172"/>
    </row>
    <row r="26" spans="1:6" x14ac:dyDescent="0.25">
      <c r="A26" s="184"/>
      <c r="B26" s="33"/>
      <c r="C26" s="172"/>
    </row>
    <row r="27" spans="1:6" ht="15.75" x14ac:dyDescent="0.25">
      <c r="A27" s="184"/>
      <c r="B27" s="33"/>
      <c r="C27" s="172"/>
      <c r="E27" s="35"/>
    </row>
    <row r="28" spans="1:6" ht="15.75" x14ac:dyDescent="0.25">
      <c r="A28" s="184"/>
      <c r="B28" s="33"/>
      <c r="C28" s="172"/>
      <c r="E28" s="35"/>
    </row>
    <row r="29" spans="1:6" ht="15.75" x14ac:dyDescent="0.25">
      <c r="A29" s="184"/>
      <c r="B29" s="33"/>
      <c r="C29" s="33"/>
      <c r="E29" s="35"/>
    </row>
    <row r="30" spans="1:6" ht="15.75" x14ac:dyDescent="0.25">
      <c r="A30" s="65"/>
      <c r="B30" s="65"/>
      <c r="C30" s="32"/>
      <c r="E30" s="35"/>
    </row>
    <row r="31" spans="1:6" ht="15.75" x14ac:dyDescent="0.25">
      <c r="A31" s="65"/>
      <c r="B31" s="65"/>
      <c r="C31" s="32"/>
      <c r="E31" s="35"/>
    </row>
    <row r="32" spans="1:6" x14ac:dyDescent="0.25">
      <c r="A32" s="65"/>
      <c r="B32" s="65"/>
      <c r="C32" s="72"/>
    </row>
    <row r="33" spans="1:11" x14ac:dyDescent="0.25">
      <c r="A33" s="65"/>
      <c r="B33" s="65"/>
      <c r="C33" s="72"/>
    </row>
    <row r="34" spans="1:11" x14ac:dyDescent="0.25">
      <c r="A34" s="65"/>
      <c r="B34" s="65"/>
      <c r="C34" s="72"/>
    </row>
    <row r="35" spans="1:11" x14ac:dyDescent="0.25">
      <c r="A35" s="65"/>
      <c r="B35" s="65"/>
      <c r="C35" s="72"/>
    </row>
    <row r="36" spans="1:11" x14ac:dyDescent="0.25">
      <c r="A36" s="65"/>
      <c r="B36" s="65"/>
      <c r="C36" s="72"/>
    </row>
    <row r="37" spans="1:11" x14ac:dyDescent="0.25">
      <c r="A37" s="65"/>
      <c r="B37" s="65"/>
      <c r="C37" s="73"/>
    </row>
    <row r="38" spans="1:11" x14ac:dyDescent="0.25">
      <c r="A38" s="65"/>
      <c r="B38" s="65"/>
      <c r="C38" s="65"/>
    </row>
    <row r="39" spans="1:11" x14ac:dyDescent="0.25">
      <c r="B39" s="64"/>
      <c r="C39" s="64">
        <f>SUM(C9:C38)</f>
        <v>206</v>
      </c>
      <c r="D39" s="61" t="s">
        <v>48</v>
      </c>
    </row>
    <row r="40" spans="1:11" x14ac:dyDescent="0.25">
      <c r="A40" s="64">
        <f>SUM(A9:A38)</f>
        <v>8</v>
      </c>
      <c r="B40" s="61" t="s">
        <v>49</v>
      </c>
    </row>
    <row r="41" spans="1:11" x14ac:dyDescent="0.25">
      <c r="B41" s="180">
        <f>C39/A40</f>
        <v>25.75</v>
      </c>
      <c r="C41" s="61" t="s">
        <v>50</v>
      </c>
    </row>
    <row r="42" spans="1:11" x14ac:dyDescent="0.25">
      <c r="D42" s="65">
        <v>30</v>
      </c>
      <c r="E42" s="61" t="s">
        <v>51</v>
      </c>
    </row>
    <row r="43" spans="1:11" x14ac:dyDescent="0.25">
      <c r="D43" s="67">
        <f>B41/D42</f>
        <v>0.85833333333333328</v>
      </c>
      <c r="E43" s="61" t="s">
        <v>52</v>
      </c>
    </row>
    <row r="45" spans="1:11" ht="24" customHeight="1" x14ac:dyDescent="0.25">
      <c r="A45" s="154" t="s">
        <v>185</v>
      </c>
    </row>
    <row r="46" spans="1:11" ht="21" x14ac:dyDescent="0.35">
      <c r="A46" s="74"/>
      <c r="B46" s="75"/>
      <c r="C46" s="75"/>
      <c r="D46" s="76"/>
      <c r="E46" s="76"/>
      <c r="F46" s="76"/>
      <c r="G46" s="76"/>
      <c r="H46" s="76"/>
      <c r="I46" s="76"/>
      <c r="J46" s="76"/>
      <c r="K46" s="76"/>
    </row>
    <row r="47" spans="1:11" x14ac:dyDescent="0.25">
      <c r="A47" s="75"/>
      <c r="B47" s="28"/>
      <c r="C47" s="75"/>
      <c r="D47" s="76"/>
      <c r="E47" s="76"/>
      <c r="F47" s="76"/>
      <c r="G47" s="76"/>
      <c r="H47" s="76"/>
      <c r="I47" s="76"/>
      <c r="J47" s="76"/>
      <c r="K47" s="76"/>
    </row>
    <row r="48" spans="1:11" x14ac:dyDescent="0.25">
      <c r="A48" s="75"/>
      <c r="B48" s="28"/>
      <c r="C48" s="75"/>
      <c r="D48" s="76"/>
      <c r="E48" s="76"/>
      <c r="F48" s="76"/>
      <c r="G48" s="76"/>
      <c r="H48" s="76"/>
      <c r="I48" s="76"/>
      <c r="J48" s="76"/>
      <c r="K48" s="76"/>
    </row>
    <row r="49" spans="1:11" x14ac:dyDescent="0.25">
      <c r="A49" s="75"/>
      <c r="B49" s="25"/>
      <c r="C49" s="75"/>
      <c r="D49" s="75"/>
      <c r="E49" s="76"/>
      <c r="F49" s="76"/>
      <c r="G49" s="76"/>
      <c r="H49" s="76"/>
      <c r="I49" s="76"/>
      <c r="J49" s="76"/>
      <c r="K49" s="76"/>
    </row>
    <row r="50" spans="1:11" x14ac:dyDescent="0.25">
      <c r="A50" s="78"/>
      <c r="B50" s="79"/>
      <c r="C50" s="78"/>
      <c r="D50" s="80"/>
      <c r="E50" s="80"/>
      <c r="F50" s="76"/>
      <c r="G50" s="76"/>
      <c r="H50" s="76"/>
      <c r="I50" s="76"/>
      <c r="J50" s="76"/>
      <c r="K50" s="76"/>
    </row>
    <row r="51" spans="1:11" x14ac:dyDescent="0.25">
      <c r="A51" s="78"/>
      <c r="B51" s="78"/>
      <c r="C51" s="78"/>
      <c r="D51" s="80"/>
      <c r="E51" s="80"/>
      <c r="F51" s="75"/>
      <c r="G51" s="75"/>
      <c r="H51" s="75"/>
      <c r="I51" s="75"/>
      <c r="J51" s="75"/>
      <c r="K51" s="76"/>
    </row>
    <row r="52" spans="1:11" ht="26.25" x14ac:dyDescent="0.25">
      <c r="A52" s="81"/>
      <c r="B52" s="82"/>
      <c r="C52" s="82"/>
      <c r="D52" s="83"/>
      <c r="E52" s="83"/>
      <c r="F52" s="76"/>
      <c r="G52" s="76"/>
      <c r="H52" s="76"/>
      <c r="I52" s="76"/>
      <c r="J52" s="76"/>
      <c r="K52" s="76"/>
    </row>
    <row r="53" spans="1:11" x14ac:dyDescent="0.25">
      <c r="A53" s="78"/>
      <c r="B53" s="84"/>
      <c r="C53" s="84"/>
      <c r="D53" s="83"/>
      <c r="E53" s="83"/>
      <c r="F53" s="76"/>
      <c r="G53" s="76"/>
      <c r="H53" s="76"/>
      <c r="I53" s="76"/>
      <c r="J53" s="76"/>
      <c r="K53" s="76"/>
    </row>
    <row r="54" spans="1:11" x14ac:dyDescent="0.25">
      <c r="A54" s="79"/>
      <c r="B54" s="84"/>
      <c r="C54" s="85"/>
      <c r="D54" s="83"/>
      <c r="E54" s="86"/>
      <c r="F54" s="75"/>
      <c r="G54" s="76"/>
      <c r="H54" s="76"/>
      <c r="I54" s="76"/>
      <c r="J54" s="76"/>
      <c r="K54" s="76"/>
    </row>
    <row r="55" spans="1:11" x14ac:dyDescent="0.25">
      <c r="A55" s="79"/>
      <c r="B55" s="84"/>
      <c r="C55" s="85"/>
      <c r="D55" s="83"/>
      <c r="E55" s="86"/>
      <c r="F55" s="75"/>
      <c r="G55" s="76"/>
      <c r="H55" s="76"/>
      <c r="I55" s="76"/>
      <c r="J55" s="76"/>
      <c r="K55" s="76"/>
    </row>
    <row r="56" spans="1:11" x14ac:dyDescent="0.25">
      <c r="A56" s="79"/>
      <c r="B56" s="84"/>
      <c r="C56" s="85"/>
      <c r="D56" s="83"/>
      <c r="E56" s="86"/>
      <c r="F56" s="75"/>
      <c r="G56" s="76"/>
      <c r="H56" s="76"/>
      <c r="I56" s="76"/>
      <c r="J56" s="76"/>
      <c r="K56" s="76"/>
    </row>
    <row r="57" spans="1:11" x14ac:dyDescent="0.25">
      <c r="A57" s="79"/>
      <c r="B57" s="84"/>
      <c r="C57" s="85"/>
      <c r="D57" s="83"/>
      <c r="E57" s="86"/>
      <c r="F57" s="75"/>
      <c r="G57" s="76"/>
      <c r="H57" s="76"/>
      <c r="I57" s="76"/>
      <c r="J57" s="76"/>
      <c r="K57" s="76"/>
    </row>
    <row r="58" spans="1:11" x14ac:dyDescent="0.25">
      <c r="A58" s="79"/>
      <c r="B58" s="84"/>
      <c r="C58" s="85"/>
      <c r="D58" s="83"/>
      <c r="E58" s="86"/>
      <c r="F58" s="75"/>
      <c r="G58" s="76"/>
      <c r="H58" s="76"/>
      <c r="I58" s="76"/>
      <c r="J58" s="76"/>
      <c r="K58" s="76"/>
    </row>
    <row r="59" spans="1:11" x14ac:dyDescent="0.25">
      <c r="A59" s="79"/>
      <c r="B59" s="84"/>
      <c r="C59" s="85"/>
      <c r="D59" s="83"/>
      <c r="E59" s="86"/>
      <c r="F59" s="75"/>
      <c r="G59" s="76"/>
      <c r="H59" s="76"/>
      <c r="I59" s="76"/>
      <c r="J59" s="76"/>
      <c r="K59" s="76"/>
    </row>
    <row r="60" spans="1:11" x14ac:dyDescent="0.25">
      <c r="A60" s="79"/>
      <c r="B60" s="84"/>
      <c r="C60" s="85"/>
      <c r="D60" s="83"/>
      <c r="E60" s="86"/>
      <c r="F60" s="75"/>
      <c r="G60" s="76"/>
      <c r="H60" s="76"/>
      <c r="I60" s="76"/>
      <c r="J60" s="76"/>
      <c r="K60" s="76"/>
    </row>
    <row r="61" spans="1:11" x14ac:dyDescent="0.25">
      <c r="A61" s="79"/>
      <c r="B61" s="84"/>
      <c r="C61" s="85"/>
      <c r="D61" s="83"/>
      <c r="E61" s="86"/>
      <c r="F61" s="75"/>
      <c r="G61" s="76"/>
      <c r="H61" s="76"/>
      <c r="I61" s="76"/>
      <c r="J61" s="76"/>
      <c r="K61" s="76"/>
    </row>
    <row r="62" spans="1:11" x14ac:dyDescent="0.25">
      <c r="A62" s="79"/>
      <c r="B62" s="84"/>
      <c r="C62" s="85"/>
      <c r="D62" s="83"/>
      <c r="E62" s="86"/>
      <c r="F62" s="75"/>
      <c r="G62" s="76"/>
      <c r="H62" s="76"/>
      <c r="I62" s="76"/>
      <c r="J62" s="76"/>
      <c r="K62" s="76"/>
    </row>
    <row r="63" spans="1:11" x14ac:dyDescent="0.25">
      <c r="A63" s="79"/>
      <c r="B63" s="84"/>
      <c r="C63" s="85"/>
      <c r="D63" s="83"/>
      <c r="E63" s="86"/>
      <c r="F63" s="75"/>
      <c r="G63" s="76"/>
      <c r="H63" s="76"/>
      <c r="I63" s="76"/>
      <c r="J63" s="76"/>
      <c r="K63" s="76"/>
    </row>
    <row r="64" spans="1:11" x14ac:dyDescent="0.25">
      <c r="A64" s="79"/>
      <c r="B64" s="84"/>
      <c r="C64" s="85"/>
      <c r="D64" s="83"/>
      <c r="E64" s="86"/>
      <c r="F64" s="75"/>
      <c r="G64" s="76"/>
      <c r="H64" s="76"/>
      <c r="I64" s="76"/>
      <c r="J64" s="76"/>
      <c r="K64" s="76"/>
    </row>
    <row r="65" spans="1:11" x14ac:dyDescent="0.25">
      <c r="A65" s="79"/>
      <c r="B65" s="84"/>
      <c r="C65" s="85"/>
      <c r="D65" s="83"/>
      <c r="E65" s="86"/>
      <c r="F65" s="76"/>
      <c r="G65" s="76"/>
      <c r="H65" s="76"/>
      <c r="I65" s="76"/>
      <c r="J65" s="76"/>
      <c r="K65" s="76"/>
    </row>
    <row r="66" spans="1:11" x14ac:dyDescent="0.25">
      <c r="A66" s="79"/>
      <c r="B66" s="84"/>
      <c r="C66" s="85"/>
      <c r="D66" s="83"/>
      <c r="E66" s="86"/>
      <c r="F66" s="76"/>
      <c r="G66" s="76"/>
      <c r="H66" s="76"/>
      <c r="I66" s="76"/>
      <c r="J66" s="76"/>
      <c r="K66" s="76"/>
    </row>
    <row r="67" spans="1:11" x14ac:dyDescent="0.25">
      <c r="A67" s="79"/>
      <c r="B67" s="84"/>
      <c r="C67" s="85"/>
      <c r="D67" s="83"/>
      <c r="E67" s="83"/>
      <c r="F67" s="76"/>
      <c r="G67" s="76"/>
      <c r="H67" s="76"/>
      <c r="I67" s="76"/>
      <c r="J67" s="76"/>
      <c r="K67" s="76"/>
    </row>
    <row r="68" spans="1:11" x14ac:dyDescent="0.25">
      <c r="A68" s="79"/>
      <c r="B68" s="84"/>
      <c r="C68" s="85"/>
      <c r="D68" s="83"/>
      <c r="E68" s="86"/>
      <c r="F68" s="76"/>
      <c r="G68" s="76"/>
      <c r="H68" s="76"/>
      <c r="I68" s="76"/>
      <c r="J68" s="76"/>
      <c r="K68" s="76"/>
    </row>
    <row r="69" spans="1:11" x14ac:dyDescent="0.25">
      <c r="A69" s="79"/>
      <c r="B69" s="84"/>
      <c r="C69" s="85"/>
      <c r="D69" s="83"/>
      <c r="E69" s="86"/>
      <c r="F69" s="76"/>
      <c r="G69" s="76"/>
      <c r="H69" s="76"/>
      <c r="I69" s="76"/>
      <c r="J69" s="76"/>
      <c r="K69" s="76"/>
    </row>
    <row r="70" spans="1:11" x14ac:dyDescent="0.25">
      <c r="A70" s="79"/>
      <c r="B70" s="84"/>
      <c r="C70" s="85"/>
      <c r="D70" s="83"/>
      <c r="E70" s="83"/>
      <c r="F70" s="76"/>
      <c r="G70" s="76"/>
      <c r="H70" s="76"/>
      <c r="I70" s="76"/>
      <c r="J70" s="76"/>
      <c r="K70" s="76"/>
    </row>
    <row r="71" spans="1:11" x14ac:dyDescent="0.25">
      <c r="A71" s="79"/>
      <c r="B71" s="84"/>
      <c r="C71" s="85"/>
      <c r="D71" s="83"/>
      <c r="E71" s="83"/>
      <c r="F71" s="76"/>
      <c r="G71" s="76"/>
      <c r="H71" s="76"/>
      <c r="I71" s="76"/>
      <c r="J71" s="76"/>
      <c r="K71" s="76"/>
    </row>
    <row r="72" spans="1:11" ht="15.75" x14ac:dyDescent="0.25">
      <c r="A72" s="79"/>
      <c r="B72" s="84"/>
      <c r="C72" s="85"/>
      <c r="D72" s="83"/>
      <c r="E72" s="87"/>
      <c r="F72" s="76"/>
      <c r="G72" s="76"/>
      <c r="H72" s="76"/>
      <c r="I72" s="76"/>
      <c r="J72" s="76"/>
      <c r="K72" s="76"/>
    </row>
    <row r="73" spans="1:11" ht="15.75" x14ac:dyDescent="0.25">
      <c r="A73" s="79"/>
      <c r="B73" s="84"/>
      <c r="C73" s="85"/>
      <c r="D73" s="83"/>
      <c r="E73" s="87"/>
      <c r="F73" s="76"/>
      <c r="G73" s="76"/>
      <c r="H73" s="76"/>
      <c r="I73" s="76"/>
      <c r="J73" s="76"/>
      <c r="K73" s="76"/>
    </row>
    <row r="74" spans="1:11" ht="15.75" x14ac:dyDescent="0.25">
      <c r="A74" s="79"/>
      <c r="B74" s="84"/>
      <c r="C74" s="85"/>
      <c r="D74" s="83"/>
      <c r="E74" s="87"/>
      <c r="F74" s="76"/>
      <c r="G74" s="76"/>
      <c r="H74" s="76"/>
      <c r="I74" s="76"/>
      <c r="J74" s="76"/>
      <c r="K74" s="76"/>
    </row>
    <row r="75" spans="1:11" ht="15.75" x14ac:dyDescent="0.25">
      <c r="A75" s="79"/>
      <c r="B75" s="84"/>
      <c r="C75" s="85"/>
      <c r="D75" s="83"/>
      <c r="E75" s="87"/>
      <c r="F75" s="76"/>
      <c r="G75" s="76"/>
      <c r="H75" s="76"/>
      <c r="I75" s="76"/>
      <c r="J75" s="76"/>
      <c r="K75" s="76"/>
    </row>
    <row r="76" spans="1:11" ht="15.75" x14ac:dyDescent="0.25">
      <c r="A76" s="79"/>
      <c r="B76" s="84"/>
      <c r="C76" s="85"/>
      <c r="D76" s="83"/>
      <c r="E76" s="87"/>
      <c r="F76" s="76"/>
      <c r="G76" s="76"/>
      <c r="H76" s="76"/>
      <c r="I76" s="76"/>
      <c r="J76" s="76"/>
      <c r="K76" s="76"/>
    </row>
    <row r="77" spans="1:11" x14ac:dyDescent="0.25">
      <c r="A77" s="79"/>
      <c r="B77" s="84"/>
      <c r="C77" s="85"/>
      <c r="D77" s="83"/>
      <c r="E77" s="83"/>
      <c r="F77" s="76"/>
      <c r="G77" s="76"/>
      <c r="H77" s="76"/>
      <c r="I77" s="76"/>
      <c r="J77" s="76"/>
      <c r="K77" s="76"/>
    </row>
    <row r="78" spans="1:11" x14ac:dyDescent="0.25">
      <c r="A78" s="79"/>
      <c r="B78" s="84"/>
      <c r="C78" s="85"/>
      <c r="D78" s="83"/>
      <c r="E78" s="83"/>
      <c r="F78" s="76"/>
      <c r="G78" s="76"/>
      <c r="H78" s="76"/>
      <c r="I78" s="76"/>
      <c r="J78" s="76"/>
      <c r="K78" s="76"/>
    </row>
    <row r="79" spans="1:11" x14ac:dyDescent="0.25">
      <c r="A79" s="79"/>
      <c r="B79" s="84"/>
      <c r="C79" s="85"/>
      <c r="D79" s="83"/>
      <c r="E79" s="83"/>
      <c r="F79" s="76"/>
      <c r="G79" s="76"/>
      <c r="H79" s="76"/>
      <c r="I79" s="76"/>
      <c r="J79" s="76"/>
      <c r="K79" s="76"/>
    </row>
    <row r="80" spans="1:11" x14ac:dyDescent="0.25">
      <c r="A80" s="79"/>
      <c r="B80" s="84"/>
      <c r="C80" s="85"/>
      <c r="D80" s="83"/>
      <c r="E80" s="83"/>
      <c r="F80" s="76"/>
      <c r="G80" s="76"/>
      <c r="H80" s="76"/>
      <c r="I80" s="76"/>
      <c r="J80" s="76"/>
      <c r="K80" s="76"/>
    </row>
    <row r="81" spans="1:11" x14ac:dyDescent="0.25">
      <c r="A81" s="79"/>
      <c r="B81" s="84"/>
      <c r="C81" s="85"/>
      <c r="D81" s="83"/>
      <c r="E81" s="83"/>
      <c r="F81" s="76"/>
      <c r="G81" s="76"/>
      <c r="H81" s="76"/>
      <c r="I81" s="76"/>
      <c r="J81" s="76"/>
      <c r="K81" s="76"/>
    </row>
    <row r="82" spans="1:11" x14ac:dyDescent="0.25">
      <c r="A82" s="79"/>
      <c r="B82" s="84"/>
      <c r="C82" s="84"/>
      <c r="D82" s="83"/>
      <c r="E82" s="83"/>
      <c r="F82" s="76"/>
      <c r="G82" s="76"/>
      <c r="H82" s="76"/>
      <c r="I82" s="76"/>
      <c r="J82" s="76"/>
      <c r="K82" s="76"/>
    </row>
    <row r="83" spans="1:11" x14ac:dyDescent="0.25">
      <c r="A83" s="79"/>
      <c r="B83" s="84"/>
      <c r="C83" s="84"/>
      <c r="D83" s="83"/>
      <c r="E83" s="83"/>
      <c r="F83" s="76"/>
      <c r="G83" s="76"/>
      <c r="H83" s="76"/>
      <c r="I83" s="76"/>
      <c r="J83" s="76"/>
      <c r="K83" s="76"/>
    </row>
    <row r="84" spans="1:11" x14ac:dyDescent="0.25">
      <c r="A84" s="78"/>
      <c r="B84" s="86"/>
      <c r="C84" s="86"/>
      <c r="D84" s="86"/>
      <c r="E84" s="83"/>
      <c r="F84" s="76"/>
      <c r="G84" s="76"/>
      <c r="H84" s="76"/>
      <c r="I84" s="76"/>
      <c r="J84" s="76"/>
      <c r="K84" s="76"/>
    </row>
    <row r="85" spans="1:11" x14ac:dyDescent="0.25">
      <c r="A85" s="78"/>
      <c r="B85" s="86"/>
      <c r="C85" s="86"/>
      <c r="D85" s="83"/>
      <c r="E85" s="83"/>
      <c r="F85" s="76"/>
      <c r="G85" s="76"/>
      <c r="H85" s="76"/>
      <c r="I85" s="76"/>
      <c r="J85" s="76"/>
      <c r="K85" s="76"/>
    </row>
    <row r="86" spans="1:11" x14ac:dyDescent="0.25">
      <c r="A86" s="78"/>
      <c r="B86" s="86"/>
      <c r="C86" s="86"/>
      <c r="D86" s="83"/>
      <c r="E86" s="83"/>
      <c r="F86" s="76"/>
      <c r="G86" s="76"/>
      <c r="H86" s="76"/>
      <c r="I86" s="76"/>
      <c r="J86" s="76"/>
      <c r="K86" s="76"/>
    </row>
    <row r="87" spans="1:11" x14ac:dyDescent="0.25">
      <c r="A87" s="78"/>
      <c r="B87" s="86"/>
      <c r="C87" s="86"/>
      <c r="D87" s="84"/>
      <c r="E87" s="86"/>
      <c r="F87" s="76"/>
      <c r="G87" s="76"/>
      <c r="H87" s="76"/>
      <c r="I87" s="76"/>
      <c r="J87" s="76"/>
      <c r="K87" s="76"/>
    </row>
    <row r="88" spans="1:11" x14ac:dyDescent="0.25">
      <c r="A88" s="78"/>
      <c r="B88" s="86"/>
      <c r="C88" s="86"/>
      <c r="D88" s="88"/>
      <c r="E88" s="86"/>
      <c r="F88" s="76"/>
      <c r="G88" s="76"/>
      <c r="H88" s="76"/>
      <c r="I88" s="76"/>
      <c r="J88" s="76"/>
      <c r="K88" s="76"/>
    </row>
    <row r="89" spans="1:11" x14ac:dyDescent="0.25">
      <c r="A89" s="78"/>
      <c r="B89" s="86"/>
      <c r="C89" s="86"/>
      <c r="D89" s="83"/>
      <c r="E89" s="83"/>
      <c r="F89" s="76"/>
      <c r="G89" s="76"/>
      <c r="H89" s="76"/>
      <c r="I89" s="76"/>
      <c r="J89" s="76"/>
      <c r="K89" s="76"/>
    </row>
    <row r="90" spans="1:11" x14ac:dyDescent="0.25">
      <c r="A90" s="78"/>
      <c r="B90" s="86"/>
      <c r="C90" s="86"/>
      <c r="D90" s="83"/>
      <c r="E90" s="83"/>
      <c r="F90" s="76"/>
      <c r="G90" s="76"/>
      <c r="H90" s="76"/>
      <c r="I90" s="76"/>
      <c r="J90" s="76"/>
      <c r="K90" s="76"/>
    </row>
    <row r="91" spans="1:11" x14ac:dyDescent="0.25">
      <c r="A91" s="78"/>
      <c r="B91" s="86"/>
      <c r="C91" s="86"/>
      <c r="D91" s="83"/>
      <c r="E91" s="83"/>
      <c r="F91" s="76"/>
      <c r="G91" s="76"/>
      <c r="H91" s="76"/>
      <c r="I91" s="76"/>
      <c r="J91" s="76"/>
      <c r="K91" s="76"/>
    </row>
    <row r="92" spans="1:11" x14ac:dyDescent="0.25">
      <c r="A92" s="78"/>
      <c r="B92" s="86"/>
      <c r="C92" s="86"/>
      <c r="D92" s="83"/>
      <c r="E92" s="83"/>
      <c r="F92" s="76"/>
      <c r="G92" s="76"/>
      <c r="H92" s="76"/>
      <c r="I92" s="76"/>
      <c r="J92" s="76"/>
      <c r="K92" s="76"/>
    </row>
    <row r="93" spans="1:11" x14ac:dyDescent="0.25">
      <c r="A93" s="78"/>
      <c r="B93" s="86"/>
      <c r="C93" s="86"/>
      <c r="D93" s="83"/>
      <c r="E93" s="83"/>
      <c r="F93" s="76"/>
      <c r="G93" s="76"/>
      <c r="H93" s="76"/>
      <c r="I93" s="76"/>
      <c r="J93" s="76"/>
      <c r="K93" s="76"/>
    </row>
    <row r="94" spans="1:11" x14ac:dyDescent="0.25">
      <c r="A94" s="78"/>
      <c r="B94" s="86"/>
      <c r="C94" s="86"/>
      <c r="D94" s="83"/>
      <c r="E94" s="83"/>
      <c r="F94" s="76"/>
      <c r="G94" s="76"/>
      <c r="H94" s="76"/>
      <c r="I94" s="76"/>
      <c r="J94" s="76"/>
      <c r="K94" s="76"/>
    </row>
    <row r="95" spans="1:11" x14ac:dyDescent="0.25">
      <c r="A95" s="78"/>
      <c r="B95" s="86"/>
      <c r="C95" s="86"/>
      <c r="D95" s="83"/>
      <c r="E95" s="83"/>
      <c r="F95" s="76"/>
      <c r="G95" s="76"/>
      <c r="H95" s="76"/>
      <c r="I95" s="76"/>
      <c r="J95" s="76"/>
      <c r="K95" s="76"/>
    </row>
    <row r="96" spans="1:11" x14ac:dyDescent="0.25">
      <c r="A96" s="78"/>
      <c r="B96" s="86"/>
      <c r="C96" s="86"/>
      <c r="D96" s="83"/>
      <c r="E96" s="83"/>
      <c r="F96" s="76"/>
      <c r="G96" s="76"/>
      <c r="H96" s="76"/>
      <c r="I96" s="76"/>
      <c r="J96" s="76"/>
      <c r="K96" s="76"/>
    </row>
    <row r="97" spans="1:11" x14ac:dyDescent="0.25">
      <c r="A97" s="78"/>
      <c r="B97" s="86"/>
      <c r="C97" s="86"/>
      <c r="D97" s="83"/>
      <c r="E97" s="83"/>
      <c r="F97" s="76"/>
      <c r="G97" s="76"/>
      <c r="H97" s="76"/>
      <c r="I97" s="76"/>
      <c r="J97" s="76"/>
      <c r="K97" s="76"/>
    </row>
    <row r="98" spans="1:11" x14ac:dyDescent="0.25">
      <c r="A98" s="78"/>
      <c r="B98" s="86"/>
      <c r="C98" s="86"/>
      <c r="D98" s="83"/>
      <c r="E98" s="83"/>
      <c r="F98" s="76"/>
      <c r="G98" s="76"/>
      <c r="H98" s="76"/>
      <c r="I98" s="76"/>
      <c r="J98" s="76"/>
      <c r="K98" s="76"/>
    </row>
    <row r="99" spans="1:11" x14ac:dyDescent="0.25">
      <c r="A99" s="78"/>
      <c r="B99" s="86"/>
      <c r="C99" s="86"/>
      <c r="D99" s="83"/>
      <c r="E99" s="83"/>
      <c r="F99" s="76"/>
      <c r="G99" s="76"/>
      <c r="H99" s="76"/>
      <c r="I99" s="76"/>
      <c r="J99" s="76"/>
      <c r="K99" s="76"/>
    </row>
    <row r="100" spans="1:11" x14ac:dyDescent="0.25">
      <c r="A100" s="78"/>
      <c r="B100" s="86"/>
      <c r="C100" s="86"/>
      <c r="D100" s="83"/>
      <c r="E100" s="83"/>
      <c r="F100" s="76"/>
      <c r="G100" s="76"/>
      <c r="H100" s="76"/>
      <c r="I100" s="76"/>
      <c r="J100" s="76"/>
      <c r="K100" s="76"/>
    </row>
    <row r="101" spans="1:11" x14ac:dyDescent="0.25">
      <c r="A101" s="78"/>
      <c r="B101" s="86"/>
      <c r="C101" s="86"/>
      <c r="D101" s="83"/>
      <c r="E101" s="83"/>
      <c r="F101" s="76"/>
      <c r="G101" s="76"/>
      <c r="H101" s="76"/>
      <c r="I101" s="76"/>
      <c r="J101" s="76"/>
      <c r="K101" s="76"/>
    </row>
    <row r="102" spans="1:11" x14ac:dyDescent="0.25">
      <c r="A102" s="78"/>
      <c r="B102" s="86"/>
      <c r="C102" s="86"/>
      <c r="D102" s="83"/>
      <c r="E102" s="83"/>
      <c r="F102" s="76"/>
      <c r="G102" s="76"/>
      <c r="H102" s="76"/>
      <c r="I102" s="76"/>
      <c r="J102" s="76"/>
      <c r="K102" s="76"/>
    </row>
    <row r="103" spans="1:11" x14ac:dyDescent="0.25">
      <c r="A103" s="78"/>
      <c r="B103" s="86"/>
      <c r="C103" s="86"/>
      <c r="D103" s="83"/>
      <c r="E103" s="83"/>
      <c r="F103" s="76"/>
      <c r="G103" s="76"/>
      <c r="H103" s="76"/>
      <c r="I103" s="76"/>
      <c r="J103" s="76"/>
      <c r="K103" s="76"/>
    </row>
    <row r="104" spans="1:11" x14ac:dyDescent="0.25">
      <c r="A104" s="78"/>
      <c r="B104" s="86"/>
      <c r="C104" s="86"/>
      <c r="D104" s="83"/>
      <c r="E104" s="83"/>
      <c r="F104" s="76"/>
      <c r="G104" s="76"/>
      <c r="H104" s="76"/>
      <c r="I104" s="76"/>
      <c r="J104" s="76"/>
      <c r="K104" s="76"/>
    </row>
    <row r="105" spans="1:11" x14ac:dyDescent="0.25">
      <c r="A105" s="78"/>
      <c r="B105" s="86"/>
      <c r="C105" s="86"/>
      <c r="D105" s="83"/>
      <c r="E105" s="83"/>
      <c r="F105" s="76"/>
      <c r="G105" s="76"/>
      <c r="H105" s="76"/>
      <c r="I105" s="76"/>
      <c r="J105" s="76"/>
      <c r="K105" s="76"/>
    </row>
    <row r="106" spans="1:11" x14ac:dyDescent="0.25">
      <c r="A106" s="78"/>
      <c r="B106" s="86"/>
      <c r="C106" s="86"/>
      <c r="D106" s="83"/>
      <c r="E106" s="83"/>
      <c r="F106" s="76"/>
      <c r="G106" s="76"/>
      <c r="H106" s="76"/>
      <c r="I106" s="76"/>
      <c r="J106" s="76"/>
      <c r="K106" s="76"/>
    </row>
    <row r="107" spans="1:11" x14ac:dyDescent="0.25">
      <c r="A107" s="78"/>
      <c r="B107" s="86"/>
      <c r="C107" s="86"/>
      <c r="D107" s="83"/>
      <c r="E107" s="83"/>
      <c r="F107" s="76"/>
      <c r="G107" s="76"/>
      <c r="H107" s="76"/>
      <c r="I107" s="76"/>
      <c r="J107" s="76"/>
      <c r="K107" s="76"/>
    </row>
    <row r="108" spans="1:11" x14ac:dyDescent="0.25">
      <c r="A108" s="78"/>
      <c r="B108" s="86"/>
      <c r="C108" s="86"/>
      <c r="D108" s="83"/>
      <c r="E108" s="83"/>
      <c r="F108" s="76"/>
      <c r="G108" s="76"/>
      <c r="H108" s="76"/>
      <c r="I108" s="76"/>
      <c r="J108" s="76"/>
      <c r="K108" s="76"/>
    </row>
    <row r="109" spans="1:11" x14ac:dyDescent="0.25">
      <c r="A109" s="78"/>
      <c r="B109" s="86"/>
      <c r="C109" s="86"/>
      <c r="D109" s="83"/>
      <c r="E109" s="83"/>
      <c r="F109" s="76"/>
      <c r="G109" s="76"/>
      <c r="H109" s="76"/>
      <c r="I109" s="76"/>
      <c r="J109" s="76"/>
      <c r="K109" s="76"/>
    </row>
    <row r="110" spans="1:11" x14ac:dyDescent="0.25">
      <c r="A110" s="78"/>
      <c r="B110" s="86"/>
      <c r="C110" s="86"/>
      <c r="D110" s="83"/>
      <c r="E110" s="83"/>
      <c r="F110" s="76"/>
      <c r="G110" s="76"/>
      <c r="H110" s="76"/>
      <c r="I110" s="76"/>
      <c r="J110" s="76"/>
      <c r="K110" s="76"/>
    </row>
    <row r="111" spans="1:11" x14ac:dyDescent="0.25">
      <c r="A111" s="78"/>
      <c r="B111" s="86"/>
      <c r="C111" s="86"/>
      <c r="D111" s="83"/>
      <c r="E111" s="83"/>
      <c r="F111" s="76"/>
      <c r="G111" s="76"/>
      <c r="H111" s="76"/>
      <c r="I111" s="76"/>
      <c r="J111" s="76"/>
      <c r="K111" s="76"/>
    </row>
    <row r="112" spans="1:11" x14ac:dyDescent="0.25">
      <c r="A112" s="78"/>
      <c r="B112" s="86"/>
      <c r="C112" s="86"/>
      <c r="D112" s="83"/>
      <c r="E112" s="83"/>
      <c r="F112" s="76"/>
      <c r="G112" s="76"/>
      <c r="H112" s="76"/>
      <c r="I112" s="76"/>
      <c r="J112" s="76"/>
      <c r="K112" s="76"/>
    </row>
    <row r="113" spans="1:11" x14ac:dyDescent="0.25">
      <c r="A113" s="78"/>
      <c r="B113" s="86"/>
      <c r="C113" s="86"/>
      <c r="D113" s="83"/>
      <c r="E113" s="83"/>
      <c r="F113" s="76"/>
      <c r="G113" s="76"/>
      <c r="H113" s="76"/>
      <c r="I113" s="76"/>
      <c r="J113" s="76"/>
      <c r="K113" s="76"/>
    </row>
    <row r="114" spans="1:11" x14ac:dyDescent="0.25">
      <c r="A114" s="78"/>
      <c r="B114" s="86"/>
      <c r="C114" s="86"/>
      <c r="D114" s="83"/>
      <c r="E114" s="83"/>
      <c r="F114" s="76"/>
      <c r="G114" s="76"/>
      <c r="H114" s="76"/>
      <c r="I114" s="76"/>
      <c r="J114" s="76"/>
      <c r="K114" s="76"/>
    </row>
    <row r="115" spans="1:11" x14ac:dyDescent="0.25">
      <c r="A115" s="78"/>
      <c r="B115" s="86"/>
      <c r="C115" s="86"/>
      <c r="D115" s="83"/>
      <c r="E115" s="83"/>
      <c r="F115" s="76"/>
      <c r="G115" s="76"/>
      <c r="H115" s="76"/>
      <c r="I115" s="76"/>
      <c r="J115" s="76"/>
      <c r="K115" s="76"/>
    </row>
    <row r="116" spans="1:11" x14ac:dyDescent="0.25">
      <c r="A116" s="78"/>
      <c r="B116" s="86"/>
      <c r="C116" s="86"/>
      <c r="D116" s="83"/>
      <c r="E116" s="83"/>
      <c r="F116" s="76"/>
      <c r="G116" s="76"/>
      <c r="H116" s="76"/>
      <c r="I116" s="76"/>
      <c r="J116" s="76"/>
      <c r="K116" s="76"/>
    </row>
    <row r="117" spans="1:11" x14ac:dyDescent="0.25">
      <c r="A117" s="78"/>
      <c r="B117" s="86"/>
      <c r="C117" s="86"/>
      <c r="D117" s="83"/>
      <c r="E117" s="83"/>
      <c r="F117" s="76"/>
      <c r="G117" s="76"/>
      <c r="H117" s="76"/>
      <c r="I117" s="76"/>
      <c r="J117" s="76"/>
      <c r="K117" s="76"/>
    </row>
    <row r="118" spans="1:11" x14ac:dyDescent="0.25">
      <c r="A118" s="78"/>
      <c r="B118" s="86"/>
      <c r="C118" s="86"/>
      <c r="D118" s="83"/>
      <c r="E118" s="83"/>
      <c r="F118" s="76"/>
      <c r="G118" s="76"/>
      <c r="H118" s="76"/>
      <c r="I118" s="76"/>
      <c r="J118" s="76"/>
      <c r="K118" s="76"/>
    </row>
    <row r="119" spans="1:11" x14ac:dyDescent="0.25">
      <c r="A119" s="78"/>
      <c r="B119" s="86"/>
      <c r="C119" s="86"/>
      <c r="D119" s="83"/>
      <c r="E119" s="83"/>
      <c r="F119" s="76"/>
      <c r="G119" s="76"/>
      <c r="H119" s="76"/>
      <c r="I119" s="76"/>
      <c r="J119" s="76"/>
      <c r="K119" s="76"/>
    </row>
    <row r="120" spans="1:11" x14ac:dyDescent="0.25">
      <c r="A120" s="78"/>
      <c r="B120" s="86"/>
      <c r="C120" s="86"/>
      <c r="D120" s="83"/>
      <c r="E120" s="83"/>
      <c r="F120" s="76"/>
      <c r="G120" s="76"/>
      <c r="H120" s="76"/>
      <c r="I120" s="76"/>
      <c r="J120" s="76"/>
      <c r="K120" s="76"/>
    </row>
    <row r="121" spans="1:11" x14ac:dyDescent="0.25">
      <c r="A121" s="78"/>
      <c r="B121" s="86"/>
      <c r="C121" s="86"/>
      <c r="D121" s="83"/>
      <c r="E121" s="83"/>
      <c r="F121" s="76"/>
      <c r="G121" s="76"/>
      <c r="H121" s="76"/>
      <c r="I121" s="76"/>
      <c r="J121" s="76"/>
      <c r="K121" s="76"/>
    </row>
    <row r="122" spans="1:11" x14ac:dyDescent="0.25">
      <c r="A122" s="78"/>
      <c r="B122" s="86"/>
      <c r="C122" s="86"/>
      <c r="D122" s="83"/>
      <c r="E122" s="83"/>
      <c r="F122" s="76"/>
      <c r="G122" s="76"/>
      <c r="H122" s="76"/>
      <c r="I122" s="76"/>
      <c r="J122" s="76"/>
      <c r="K122" s="76"/>
    </row>
    <row r="123" spans="1:11" x14ac:dyDescent="0.25">
      <c r="A123" s="78"/>
      <c r="B123" s="86"/>
      <c r="C123" s="86"/>
      <c r="D123" s="83"/>
      <c r="E123" s="83"/>
      <c r="F123" s="76"/>
      <c r="G123" s="76"/>
      <c r="H123" s="76"/>
      <c r="I123" s="76"/>
      <c r="J123" s="76"/>
      <c r="K123" s="76"/>
    </row>
    <row r="124" spans="1:11" x14ac:dyDescent="0.25">
      <c r="A124" s="78"/>
      <c r="B124" s="86"/>
      <c r="C124" s="86"/>
      <c r="D124" s="83"/>
      <c r="E124" s="83"/>
      <c r="F124" s="76"/>
      <c r="G124" s="76"/>
      <c r="H124" s="76"/>
      <c r="I124" s="76"/>
      <c r="J124" s="76"/>
      <c r="K124" s="76"/>
    </row>
    <row r="125" spans="1:11" x14ac:dyDescent="0.25">
      <c r="A125" s="78"/>
      <c r="B125" s="86"/>
      <c r="C125" s="86"/>
      <c r="D125" s="83"/>
      <c r="E125" s="83"/>
      <c r="F125" s="76"/>
      <c r="G125" s="76"/>
      <c r="H125" s="76"/>
      <c r="I125" s="76"/>
      <c r="J125" s="76"/>
      <c r="K125" s="76"/>
    </row>
    <row r="126" spans="1:11" x14ac:dyDescent="0.25">
      <c r="A126" s="78"/>
      <c r="B126" s="86"/>
      <c r="C126" s="86"/>
      <c r="D126" s="83"/>
      <c r="E126" s="83"/>
      <c r="F126" s="76"/>
      <c r="G126" s="76"/>
      <c r="H126" s="76"/>
      <c r="I126" s="76"/>
      <c r="J126" s="76"/>
      <c r="K126" s="76"/>
    </row>
    <row r="127" spans="1:11" x14ac:dyDescent="0.25">
      <c r="A127" s="78"/>
      <c r="B127" s="86"/>
      <c r="C127" s="86"/>
      <c r="D127" s="83"/>
      <c r="E127" s="83"/>
      <c r="F127" s="76"/>
      <c r="G127" s="76"/>
      <c r="H127" s="76"/>
      <c r="I127" s="76"/>
      <c r="J127" s="76"/>
      <c r="K127" s="76"/>
    </row>
    <row r="128" spans="1:11" x14ac:dyDescent="0.25">
      <c r="A128" s="78"/>
      <c r="B128" s="86"/>
      <c r="C128" s="86"/>
      <c r="D128" s="83"/>
      <c r="E128" s="83"/>
      <c r="F128" s="76"/>
      <c r="G128" s="76"/>
      <c r="H128" s="76"/>
      <c r="I128" s="76"/>
      <c r="J128" s="76"/>
      <c r="K128" s="76"/>
    </row>
    <row r="129" spans="1:11" x14ac:dyDescent="0.25">
      <c r="A129" s="78"/>
      <c r="B129" s="86"/>
      <c r="C129" s="86"/>
      <c r="D129" s="83"/>
      <c r="E129" s="83"/>
      <c r="F129" s="76"/>
      <c r="G129" s="76"/>
      <c r="H129" s="76"/>
      <c r="I129" s="76"/>
      <c r="J129" s="76"/>
      <c r="K129" s="76"/>
    </row>
    <row r="130" spans="1:11" x14ac:dyDescent="0.25">
      <c r="A130" s="78"/>
      <c r="B130" s="86"/>
      <c r="C130" s="86"/>
      <c r="D130" s="83"/>
      <c r="E130" s="83"/>
      <c r="F130" s="76"/>
      <c r="G130" s="76"/>
      <c r="H130" s="76"/>
      <c r="I130" s="76"/>
      <c r="J130" s="76"/>
      <c r="K130" s="76"/>
    </row>
    <row r="131" spans="1:11" x14ac:dyDescent="0.25">
      <c r="A131" s="78"/>
      <c r="B131" s="86"/>
      <c r="C131" s="86"/>
      <c r="D131" s="83"/>
      <c r="E131" s="83"/>
      <c r="F131" s="76"/>
      <c r="G131" s="76"/>
      <c r="H131" s="76"/>
      <c r="I131" s="76"/>
      <c r="J131" s="76"/>
      <c r="K131" s="76"/>
    </row>
    <row r="132" spans="1:11" x14ac:dyDescent="0.25">
      <c r="A132" s="78"/>
      <c r="B132" s="86"/>
      <c r="C132" s="86"/>
      <c r="D132" s="83"/>
      <c r="E132" s="83"/>
      <c r="F132" s="76"/>
      <c r="G132" s="76"/>
      <c r="H132" s="76"/>
      <c r="I132" s="76"/>
      <c r="J132" s="76"/>
      <c r="K132" s="76"/>
    </row>
    <row r="133" spans="1:11" x14ac:dyDescent="0.25">
      <c r="A133" s="78"/>
      <c r="B133" s="86"/>
      <c r="C133" s="86"/>
      <c r="D133" s="83"/>
      <c r="E133" s="83"/>
      <c r="F133" s="76"/>
      <c r="G133" s="76"/>
      <c r="H133" s="76"/>
      <c r="I133" s="76"/>
      <c r="J133" s="76"/>
      <c r="K133" s="76"/>
    </row>
    <row r="134" spans="1:11" x14ac:dyDescent="0.25">
      <c r="A134" s="78"/>
      <c r="B134" s="86"/>
      <c r="C134" s="86"/>
      <c r="D134" s="83"/>
      <c r="E134" s="83"/>
      <c r="F134" s="76"/>
      <c r="G134" s="76"/>
      <c r="H134" s="76"/>
      <c r="I134" s="76"/>
      <c r="J134" s="76"/>
      <c r="K134" s="76"/>
    </row>
    <row r="135" spans="1:11" x14ac:dyDescent="0.25">
      <c r="A135" s="78"/>
      <c r="B135" s="86"/>
      <c r="C135" s="86"/>
      <c r="D135" s="83"/>
      <c r="E135" s="83"/>
      <c r="F135" s="76"/>
      <c r="G135" s="76"/>
      <c r="H135" s="76"/>
      <c r="I135" s="76"/>
      <c r="J135" s="76"/>
      <c r="K135" s="76"/>
    </row>
    <row r="136" spans="1:11" x14ac:dyDescent="0.25">
      <c r="A136" s="78"/>
      <c r="B136" s="86"/>
      <c r="C136" s="86"/>
      <c r="D136" s="83"/>
      <c r="E136" s="83"/>
      <c r="F136" s="76"/>
      <c r="G136" s="76"/>
      <c r="H136" s="76"/>
      <c r="I136" s="76"/>
      <c r="J136" s="76"/>
      <c r="K136" s="76"/>
    </row>
    <row r="137" spans="1:11" x14ac:dyDescent="0.25">
      <c r="A137" s="78"/>
      <c r="B137" s="86"/>
      <c r="C137" s="86"/>
      <c r="D137" s="83"/>
      <c r="E137" s="83"/>
      <c r="F137" s="76"/>
      <c r="G137" s="76"/>
      <c r="H137" s="76"/>
      <c r="I137" s="76"/>
      <c r="J137" s="76"/>
      <c r="K137" s="76"/>
    </row>
    <row r="138" spans="1:11" x14ac:dyDescent="0.25">
      <c r="A138" s="78"/>
      <c r="B138" s="86"/>
      <c r="C138" s="86"/>
      <c r="D138" s="83"/>
      <c r="E138" s="83"/>
      <c r="F138" s="76"/>
      <c r="G138" s="76"/>
      <c r="H138" s="76"/>
      <c r="I138" s="76"/>
      <c r="J138" s="76"/>
      <c r="K138" s="76"/>
    </row>
    <row r="139" spans="1:11" x14ac:dyDescent="0.25">
      <c r="A139" s="78"/>
      <c r="B139" s="86"/>
      <c r="C139" s="86"/>
      <c r="D139" s="83"/>
      <c r="E139" s="83"/>
      <c r="F139" s="76"/>
      <c r="G139" s="76"/>
      <c r="H139" s="76"/>
      <c r="I139" s="76"/>
      <c r="J139" s="76"/>
      <c r="K139" s="76"/>
    </row>
    <row r="140" spans="1:11" x14ac:dyDescent="0.25">
      <c r="A140" s="78"/>
      <c r="B140" s="86"/>
      <c r="C140" s="86"/>
      <c r="D140" s="83"/>
      <c r="E140" s="83"/>
      <c r="F140" s="76"/>
      <c r="G140" s="76"/>
      <c r="H140" s="76"/>
      <c r="I140" s="76"/>
      <c r="J140" s="76"/>
      <c r="K140" s="76"/>
    </row>
    <row r="141" spans="1:11" x14ac:dyDescent="0.25">
      <c r="A141" s="78"/>
      <c r="B141" s="86"/>
      <c r="C141" s="86"/>
      <c r="D141" s="83"/>
      <c r="E141" s="83"/>
      <c r="F141" s="76"/>
      <c r="G141" s="76"/>
      <c r="H141" s="76"/>
      <c r="I141" s="76"/>
      <c r="J141" s="76"/>
      <c r="K141" s="76"/>
    </row>
    <row r="142" spans="1:11" x14ac:dyDescent="0.25">
      <c r="A142" s="78"/>
      <c r="B142" s="86"/>
      <c r="C142" s="86"/>
      <c r="D142" s="83"/>
      <c r="E142" s="83"/>
      <c r="F142" s="76"/>
      <c r="G142" s="76"/>
      <c r="H142" s="76"/>
      <c r="I142" s="76"/>
      <c r="J142" s="76"/>
      <c r="K142" s="76"/>
    </row>
    <row r="143" spans="1:11" x14ac:dyDescent="0.25">
      <c r="A143" s="78"/>
      <c r="B143" s="86"/>
      <c r="C143" s="86"/>
      <c r="D143" s="83"/>
      <c r="E143" s="83"/>
      <c r="F143" s="76"/>
      <c r="G143" s="76"/>
      <c r="H143" s="76"/>
      <c r="I143" s="76"/>
      <c r="J143" s="76"/>
      <c r="K143" s="76"/>
    </row>
    <row r="144" spans="1:11" x14ac:dyDescent="0.25">
      <c r="A144" s="78"/>
      <c r="B144" s="86"/>
      <c r="C144" s="86"/>
      <c r="D144" s="83"/>
      <c r="E144" s="83"/>
      <c r="F144" s="76"/>
      <c r="G144" s="76"/>
      <c r="H144" s="76"/>
      <c r="I144" s="76"/>
      <c r="J144" s="76"/>
      <c r="K144" s="76"/>
    </row>
    <row r="145" spans="1:11" x14ac:dyDescent="0.25">
      <c r="A145" s="78"/>
      <c r="B145" s="86"/>
      <c r="C145" s="86"/>
      <c r="D145" s="83"/>
      <c r="E145" s="83"/>
      <c r="F145" s="76"/>
      <c r="G145" s="76"/>
      <c r="H145" s="76"/>
      <c r="I145" s="76"/>
      <c r="J145" s="76"/>
      <c r="K145" s="76"/>
    </row>
    <row r="146" spans="1:11" x14ac:dyDescent="0.25">
      <c r="A146" s="78"/>
      <c r="B146" s="86"/>
      <c r="C146" s="86"/>
      <c r="D146" s="83"/>
      <c r="E146" s="83"/>
      <c r="F146" s="76"/>
      <c r="G146" s="76"/>
      <c r="H146" s="76"/>
      <c r="I146" s="76"/>
      <c r="J146" s="76"/>
      <c r="K146" s="76"/>
    </row>
    <row r="147" spans="1:11" x14ac:dyDescent="0.25">
      <c r="A147" s="78"/>
      <c r="B147" s="86"/>
      <c r="C147" s="86"/>
      <c r="D147" s="83"/>
      <c r="E147" s="83"/>
      <c r="F147" s="76"/>
      <c r="G147" s="76"/>
      <c r="H147" s="76"/>
      <c r="I147" s="76"/>
      <c r="J147" s="76"/>
      <c r="K147" s="76"/>
    </row>
    <row r="148" spans="1:11" x14ac:dyDescent="0.25">
      <c r="A148" s="78"/>
      <c r="B148" s="86"/>
      <c r="C148" s="86"/>
      <c r="D148" s="83"/>
      <c r="E148" s="83"/>
      <c r="F148" s="76"/>
      <c r="G148" s="76"/>
      <c r="H148" s="76"/>
      <c r="I148" s="76"/>
      <c r="J148" s="76"/>
      <c r="K148" s="76"/>
    </row>
    <row r="149" spans="1:11" x14ac:dyDescent="0.25">
      <c r="A149" s="78"/>
      <c r="B149" s="86"/>
      <c r="C149" s="86"/>
      <c r="D149" s="83"/>
      <c r="E149" s="83"/>
      <c r="F149" s="76"/>
      <c r="G149" s="76"/>
      <c r="H149" s="76"/>
      <c r="I149" s="76"/>
      <c r="J149" s="76"/>
      <c r="K149" s="76"/>
    </row>
    <row r="150" spans="1:11" x14ac:dyDescent="0.25">
      <c r="A150" s="78"/>
      <c r="B150" s="86"/>
      <c r="C150" s="86"/>
      <c r="D150" s="83"/>
      <c r="E150" s="83"/>
      <c r="F150" s="76"/>
      <c r="G150" s="76"/>
      <c r="H150" s="76"/>
      <c r="I150" s="76"/>
      <c r="J150" s="76"/>
      <c r="K150" s="76"/>
    </row>
    <row r="151" spans="1:11" x14ac:dyDescent="0.25">
      <c r="A151" s="78"/>
      <c r="B151" s="86"/>
      <c r="C151" s="86"/>
      <c r="D151" s="83"/>
      <c r="E151" s="83"/>
      <c r="F151" s="76"/>
      <c r="G151" s="76"/>
      <c r="H151" s="76"/>
      <c r="I151" s="76"/>
      <c r="J151" s="76"/>
      <c r="K151" s="76"/>
    </row>
    <row r="152" spans="1:11" x14ac:dyDescent="0.25">
      <c r="A152" s="78"/>
      <c r="B152" s="86"/>
      <c r="C152" s="86"/>
      <c r="D152" s="83"/>
      <c r="E152" s="83"/>
      <c r="F152" s="76"/>
      <c r="G152" s="76"/>
      <c r="H152" s="76"/>
      <c r="I152" s="76"/>
      <c r="J152" s="76"/>
      <c r="K152" s="76"/>
    </row>
    <row r="153" spans="1:11" x14ac:dyDescent="0.25">
      <c r="A153" s="78"/>
      <c r="B153" s="86"/>
      <c r="C153" s="86"/>
      <c r="D153" s="83"/>
      <c r="E153" s="83"/>
      <c r="F153" s="76"/>
      <c r="G153" s="76"/>
      <c r="H153" s="76"/>
      <c r="I153" s="76"/>
      <c r="J153" s="76"/>
      <c r="K153" s="76"/>
    </row>
    <row r="154" spans="1:11" x14ac:dyDescent="0.25">
      <c r="A154" s="78"/>
      <c r="B154" s="86"/>
      <c r="C154" s="86"/>
      <c r="D154" s="83"/>
      <c r="E154" s="83"/>
      <c r="F154" s="76"/>
      <c r="G154" s="76"/>
      <c r="H154" s="76"/>
      <c r="I154" s="76"/>
      <c r="J154" s="76"/>
      <c r="K154" s="76"/>
    </row>
    <row r="155" spans="1:11" x14ac:dyDescent="0.25">
      <c r="A155" s="78"/>
      <c r="B155" s="86"/>
      <c r="C155" s="86"/>
      <c r="D155" s="83"/>
      <c r="E155" s="83"/>
      <c r="F155" s="76"/>
      <c r="G155" s="76"/>
      <c r="H155" s="76"/>
      <c r="I155" s="76"/>
      <c r="J155" s="76"/>
      <c r="K155" s="76"/>
    </row>
    <row r="156" spans="1:11" x14ac:dyDescent="0.25">
      <c r="A156" s="78"/>
      <c r="B156" s="86"/>
      <c r="C156" s="86"/>
      <c r="D156" s="83"/>
      <c r="E156" s="83"/>
      <c r="F156" s="76"/>
      <c r="G156" s="76"/>
      <c r="H156" s="76"/>
      <c r="I156" s="76"/>
      <c r="J156" s="76"/>
      <c r="K156" s="76"/>
    </row>
    <row r="157" spans="1:11" x14ac:dyDescent="0.25">
      <c r="A157" s="78"/>
      <c r="B157" s="86"/>
      <c r="C157" s="86"/>
      <c r="D157" s="83"/>
      <c r="E157" s="83"/>
      <c r="F157" s="76"/>
      <c r="G157" s="76"/>
      <c r="H157" s="76"/>
      <c r="I157" s="76"/>
      <c r="J157" s="76"/>
      <c r="K157" s="76"/>
    </row>
    <row r="158" spans="1:11" x14ac:dyDescent="0.25">
      <c r="A158" s="78"/>
      <c r="B158" s="86"/>
      <c r="C158" s="86"/>
      <c r="D158" s="83"/>
      <c r="E158" s="83"/>
      <c r="F158" s="76"/>
      <c r="G158" s="76"/>
      <c r="H158" s="76"/>
      <c r="I158" s="76"/>
      <c r="J158" s="76"/>
      <c r="K158" s="76"/>
    </row>
    <row r="159" spans="1:11" x14ac:dyDescent="0.25">
      <c r="A159" s="78"/>
      <c r="B159" s="86"/>
      <c r="C159" s="86"/>
      <c r="D159" s="83"/>
      <c r="E159" s="83"/>
      <c r="F159" s="76"/>
      <c r="G159" s="76"/>
      <c r="H159" s="76"/>
      <c r="I159" s="76"/>
      <c r="J159" s="76"/>
      <c r="K159" s="76"/>
    </row>
    <row r="160" spans="1:11" x14ac:dyDescent="0.25">
      <c r="A160" s="78"/>
      <c r="B160" s="86"/>
      <c r="C160" s="86"/>
      <c r="D160" s="83"/>
      <c r="E160" s="83"/>
      <c r="F160" s="76"/>
      <c r="G160" s="76"/>
      <c r="H160" s="76"/>
      <c r="I160" s="76"/>
      <c r="J160" s="76"/>
      <c r="K160" s="76"/>
    </row>
    <row r="161" spans="1:11" x14ac:dyDescent="0.25">
      <c r="A161" s="78"/>
      <c r="B161" s="86"/>
      <c r="C161" s="86"/>
      <c r="D161" s="83"/>
      <c r="E161" s="83"/>
      <c r="F161" s="76"/>
      <c r="G161" s="76"/>
      <c r="H161" s="76"/>
      <c r="I161" s="76"/>
      <c r="J161" s="76"/>
      <c r="K161" s="76"/>
    </row>
    <row r="162" spans="1:11" x14ac:dyDescent="0.25">
      <c r="A162" s="78"/>
      <c r="B162" s="86"/>
      <c r="C162" s="86"/>
      <c r="D162" s="83"/>
      <c r="E162" s="83"/>
      <c r="F162" s="76"/>
      <c r="G162" s="76"/>
      <c r="H162" s="76"/>
      <c r="I162" s="76"/>
      <c r="J162" s="76"/>
      <c r="K162" s="76"/>
    </row>
    <row r="163" spans="1:11" x14ac:dyDescent="0.25">
      <c r="A163" s="78"/>
      <c r="B163" s="86"/>
      <c r="C163" s="86"/>
      <c r="D163" s="83"/>
      <c r="E163" s="83"/>
      <c r="F163" s="76"/>
      <c r="G163" s="76"/>
      <c r="H163" s="76"/>
      <c r="I163" s="76"/>
      <c r="J163" s="76"/>
      <c r="K163" s="76"/>
    </row>
    <row r="164" spans="1:11" x14ac:dyDescent="0.25">
      <c r="A164" s="78"/>
      <c r="B164" s="86"/>
      <c r="C164" s="86"/>
      <c r="D164" s="83"/>
      <c r="E164" s="83"/>
      <c r="F164" s="76"/>
      <c r="G164" s="76"/>
      <c r="H164" s="76"/>
      <c r="I164" s="76"/>
      <c r="J164" s="76"/>
      <c r="K164" s="76"/>
    </row>
    <row r="165" spans="1:11" x14ac:dyDescent="0.25">
      <c r="A165" s="78"/>
      <c r="B165" s="86"/>
      <c r="C165" s="86"/>
      <c r="D165" s="83"/>
      <c r="E165" s="83"/>
      <c r="F165" s="76"/>
      <c r="G165" s="76"/>
      <c r="H165" s="76"/>
      <c r="I165" s="76"/>
      <c r="J165" s="76"/>
      <c r="K165" s="76"/>
    </row>
    <row r="166" spans="1:11" x14ac:dyDescent="0.25">
      <c r="A166" s="78"/>
      <c r="B166" s="86"/>
      <c r="C166" s="86"/>
      <c r="D166" s="83"/>
      <c r="E166" s="83"/>
      <c r="F166" s="76"/>
      <c r="G166" s="76"/>
      <c r="H166" s="76"/>
      <c r="I166" s="76"/>
      <c r="J166" s="76"/>
      <c r="K166" s="76"/>
    </row>
    <row r="167" spans="1:11" x14ac:dyDescent="0.25">
      <c r="A167" s="78"/>
      <c r="B167" s="86"/>
      <c r="C167" s="86"/>
      <c r="D167" s="83"/>
      <c r="E167" s="83"/>
      <c r="F167" s="76"/>
      <c r="G167" s="76"/>
      <c r="H167" s="76"/>
      <c r="I167" s="76"/>
      <c r="J167" s="76"/>
      <c r="K167" s="76"/>
    </row>
    <row r="168" spans="1:11" x14ac:dyDescent="0.25">
      <c r="A168" s="78"/>
      <c r="B168" s="78"/>
      <c r="C168" s="78"/>
      <c r="D168" s="80"/>
      <c r="E168" s="80"/>
      <c r="F168" s="76"/>
      <c r="G168" s="76"/>
      <c r="H168" s="76"/>
      <c r="I168" s="76"/>
      <c r="J168" s="76"/>
      <c r="K168" s="76"/>
    </row>
    <row r="169" spans="1:11" x14ac:dyDescent="0.25">
      <c r="A169" s="78"/>
      <c r="B169" s="78"/>
      <c r="C169" s="78"/>
      <c r="D169" s="80"/>
      <c r="E169" s="80"/>
      <c r="F169" s="76"/>
      <c r="G169" s="76"/>
      <c r="H169" s="76"/>
      <c r="I169" s="76"/>
      <c r="J169" s="76"/>
      <c r="K169" s="76"/>
    </row>
    <row r="170" spans="1:11" x14ac:dyDescent="0.25">
      <c r="A170" s="78"/>
      <c r="B170" s="78"/>
      <c r="C170" s="78"/>
      <c r="D170" s="80"/>
      <c r="E170" s="80"/>
      <c r="F170" s="76"/>
      <c r="G170" s="76"/>
      <c r="H170" s="76"/>
      <c r="I170" s="76"/>
      <c r="J170" s="76"/>
      <c r="K170" s="76"/>
    </row>
    <row r="171" spans="1:11" x14ac:dyDescent="0.25">
      <c r="A171" s="78"/>
      <c r="B171" s="78"/>
      <c r="C171" s="78"/>
      <c r="D171" s="80"/>
      <c r="E171" s="80"/>
      <c r="F171" s="76"/>
      <c r="G171" s="76"/>
      <c r="H171" s="76"/>
      <c r="I171" s="76"/>
      <c r="J171" s="76"/>
      <c r="K171" s="76"/>
    </row>
    <row r="172" spans="1:11" x14ac:dyDescent="0.25">
      <c r="A172" s="78"/>
      <c r="B172" s="78"/>
      <c r="C172" s="78"/>
      <c r="D172" s="80"/>
      <c r="E172" s="80"/>
      <c r="F172" s="76"/>
      <c r="G172" s="76"/>
      <c r="H172" s="76"/>
      <c r="I172" s="76"/>
      <c r="J172" s="76"/>
      <c r="K172" s="76"/>
    </row>
    <row r="173" spans="1:11" x14ac:dyDescent="0.25">
      <c r="A173" s="78"/>
      <c r="B173" s="78"/>
      <c r="C173" s="78"/>
      <c r="D173" s="80"/>
      <c r="E173" s="80"/>
      <c r="F173" s="76"/>
      <c r="G173" s="76"/>
      <c r="H173" s="76"/>
      <c r="I173" s="76"/>
      <c r="J173" s="76"/>
      <c r="K173" s="76"/>
    </row>
    <row r="174" spans="1:11" x14ac:dyDescent="0.25">
      <c r="A174" s="78"/>
      <c r="B174" s="78"/>
      <c r="C174" s="78"/>
      <c r="D174" s="80"/>
      <c r="E174" s="80"/>
      <c r="F174" s="76"/>
      <c r="G174" s="76"/>
      <c r="H174" s="76"/>
      <c r="I174" s="76"/>
      <c r="J174" s="76"/>
      <c r="K174" s="76"/>
    </row>
    <row r="175" spans="1:11" x14ac:dyDescent="0.25">
      <c r="A175" s="78"/>
      <c r="B175" s="78"/>
      <c r="C175" s="78"/>
      <c r="D175" s="80"/>
      <c r="E175" s="80"/>
      <c r="F175" s="76"/>
      <c r="G175" s="76"/>
      <c r="H175" s="76"/>
      <c r="I175" s="76"/>
      <c r="J175" s="76"/>
      <c r="K175" s="76"/>
    </row>
    <row r="176" spans="1:11" x14ac:dyDescent="0.25">
      <c r="A176" s="78"/>
      <c r="B176" s="78"/>
      <c r="C176" s="78"/>
      <c r="D176" s="80"/>
      <c r="E176" s="80"/>
      <c r="F176" s="76"/>
      <c r="G176" s="76"/>
      <c r="H176" s="76"/>
      <c r="I176" s="76"/>
      <c r="J176" s="76"/>
      <c r="K176" s="76"/>
    </row>
    <row r="177" spans="1:11" x14ac:dyDescent="0.25">
      <c r="A177" s="78"/>
      <c r="B177" s="78"/>
      <c r="C177" s="78"/>
      <c r="D177" s="80"/>
      <c r="E177" s="80"/>
      <c r="F177" s="76"/>
      <c r="G177" s="76"/>
      <c r="H177" s="76"/>
      <c r="I177" s="76"/>
      <c r="J177" s="76"/>
      <c r="K177" s="76"/>
    </row>
    <row r="178" spans="1:11" x14ac:dyDescent="0.25">
      <c r="A178" s="78"/>
      <c r="B178" s="78"/>
      <c r="C178" s="78"/>
      <c r="D178" s="80"/>
      <c r="E178" s="80"/>
      <c r="F178" s="76"/>
      <c r="G178" s="76"/>
      <c r="H178" s="76"/>
      <c r="I178" s="76"/>
      <c r="J178" s="76"/>
      <c r="K178" s="76"/>
    </row>
    <row r="179" spans="1:11" x14ac:dyDescent="0.25">
      <c r="A179" s="78"/>
      <c r="B179" s="78"/>
      <c r="C179" s="78"/>
      <c r="D179" s="80"/>
      <c r="E179" s="80"/>
      <c r="F179" s="76"/>
      <c r="G179" s="76"/>
      <c r="H179" s="76"/>
      <c r="I179" s="76"/>
      <c r="J179" s="76"/>
      <c r="K179" s="76"/>
    </row>
    <row r="180" spans="1:11" x14ac:dyDescent="0.25">
      <c r="A180" s="78"/>
      <c r="B180" s="78"/>
      <c r="C180" s="78"/>
      <c r="D180" s="80"/>
      <c r="E180" s="80"/>
      <c r="F180" s="76"/>
      <c r="G180" s="76"/>
      <c r="H180" s="76"/>
      <c r="I180" s="76"/>
      <c r="J180" s="76"/>
      <c r="K180" s="76"/>
    </row>
    <row r="181" spans="1:11" x14ac:dyDescent="0.25">
      <c r="A181" s="78"/>
      <c r="B181" s="78"/>
      <c r="C181" s="78"/>
      <c r="D181" s="80"/>
      <c r="E181" s="80"/>
      <c r="F181" s="76"/>
      <c r="G181" s="76"/>
      <c r="H181" s="76"/>
      <c r="I181" s="76"/>
      <c r="J181" s="76"/>
      <c r="K181" s="76"/>
    </row>
    <row r="182" spans="1:11" x14ac:dyDescent="0.25">
      <c r="A182" s="78"/>
      <c r="B182" s="78"/>
      <c r="C182" s="78"/>
      <c r="D182" s="80"/>
      <c r="E182" s="80"/>
      <c r="F182" s="76"/>
      <c r="G182" s="76"/>
      <c r="H182" s="76"/>
      <c r="I182" s="76"/>
      <c r="J182" s="76"/>
      <c r="K182" s="76"/>
    </row>
    <row r="183" spans="1:11" x14ac:dyDescent="0.25">
      <c r="A183" s="78"/>
      <c r="B183" s="78"/>
      <c r="C183" s="78"/>
      <c r="D183" s="80"/>
      <c r="E183" s="80"/>
      <c r="F183" s="76"/>
      <c r="G183" s="76"/>
      <c r="H183" s="76"/>
      <c r="I183" s="76"/>
      <c r="J183" s="76"/>
      <c r="K183" s="76"/>
    </row>
    <row r="184" spans="1:11" x14ac:dyDescent="0.25">
      <c r="A184" s="78"/>
      <c r="B184" s="78"/>
      <c r="C184" s="78"/>
      <c r="D184" s="80"/>
      <c r="E184" s="80"/>
      <c r="F184" s="76"/>
      <c r="G184" s="76"/>
      <c r="H184" s="76"/>
      <c r="I184" s="76"/>
      <c r="J184" s="76"/>
      <c r="K184" s="76"/>
    </row>
    <row r="185" spans="1:11" x14ac:dyDescent="0.25">
      <c r="A185" s="78"/>
      <c r="B185" s="78"/>
      <c r="C185" s="78"/>
      <c r="D185" s="80"/>
      <c r="E185" s="80"/>
      <c r="F185" s="76"/>
      <c r="G185" s="76"/>
      <c r="H185" s="76"/>
      <c r="I185" s="76"/>
      <c r="J185" s="76"/>
      <c r="K185" s="76"/>
    </row>
    <row r="186" spans="1:11" x14ac:dyDescent="0.25">
      <c r="A186" s="78"/>
      <c r="B186" s="78"/>
      <c r="C186" s="78"/>
      <c r="D186" s="80"/>
      <c r="E186" s="80"/>
      <c r="F186" s="76"/>
      <c r="G186" s="76"/>
      <c r="H186" s="76"/>
      <c r="I186" s="76"/>
      <c r="J186" s="76"/>
      <c r="K186" s="76"/>
    </row>
    <row r="187" spans="1:11" x14ac:dyDescent="0.25">
      <c r="A187" s="78"/>
      <c r="B187" s="78"/>
      <c r="C187" s="78"/>
      <c r="D187" s="80"/>
      <c r="E187" s="80"/>
      <c r="F187" s="76"/>
      <c r="G187" s="76"/>
      <c r="H187" s="76"/>
      <c r="I187" s="76"/>
      <c r="J187" s="76"/>
      <c r="K187" s="76"/>
    </row>
    <row r="188" spans="1:11" x14ac:dyDescent="0.25">
      <c r="A188" s="78"/>
      <c r="B188" s="78"/>
      <c r="C188" s="78"/>
      <c r="D188" s="80"/>
      <c r="E188" s="80"/>
      <c r="F188" s="76"/>
      <c r="G188" s="76"/>
      <c r="H188" s="76"/>
      <c r="I188" s="76"/>
      <c r="J188" s="76"/>
      <c r="K188" s="76"/>
    </row>
    <row r="189" spans="1:11" x14ac:dyDescent="0.25">
      <c r="A189" s="78"/>
      <c r="B189" s="78"/>
      <c r="C189" s="78"/>
      <c r="D189" s="80"/>
      <c r="E189" s="80"/>
      <c r="F189" s="76"/>
      <c r="G189" s="76"/>
      <c r="H189" s="76"/>
      <c r="I189" s="76"/>
      <c r="J189" s="76"/>
      <c r="K189" s="76"/>
    </row>
    <row r="190" spans="1:11" x14ac:dyDescent="0.25">
      <c r="A190" s="78"/>
      <c r="B190" s="78"/>
      <c r="C190" s="78"/>
      <c r="D190" s="80"/>
      <c r="E190" s="80"/>
      <c r="F190" s="76"/>
      <c r="G190" s="76"/>
      <c r="H190" s="76"/>
      <c r="I190" s="76"/>
      <c r="J190" s="76"/>
      <c r="K190" s="76"/>
    </row>
    <row r="191" spans="1:11" x14ac:dyDescent="0.25">
      <c r="A191" s="78"/>
      <c r="B191" s="78"/>
      <c r="C191" s="78"/>
      <c r="D191" s="80"/>
      <c r="E191" s="80"/>
      <c r="F191" s="76"/>
      <c r="G191" s="76"/>
      <c r="H191" s="76"/>
      <c r="I191" s="76"/>
      <c r="J191" s="76"/>
      <c r="K191" s="76"/>
    </row>
    <row r="192" spans="1:11" x14ac:dyDescent="0.25">
      <c r="A192" s="75"/>
      <c r="B192" s="75"/>
      <c r="C192" s="75"/>
      <c r="D192" s="76"/>
      <c r="E192" s="76"/>
      <c r="F192" s="76"/>
      <c r="G192" s="76"/>
      <c r="H192" s="76"/>
      <c r="I192" s="76"/>
      <c r="J192" s="76"/>
      <c r="K192" s="76"/>
    </row>
    <row r="193" spans="1:11" x14ac:dyDescent="0.25">
      <c r="A193" s="75"/>
      <c r="B193" s="75"/>
      <c r="C193" s="75"/>
      <c r="D193" s="76"/>
      <c r="E193" s="76"/>
      <c r="F193" s="76"/>
      <c r="G193" s="76"/>
      <c r="H193" s="76"/>
      <c r="I193" s="76"/>
      <c r="J193" s="76"/>
      <c r="K193" s="76"/>
    </row>
    <row r="194" spans="1:11" x14ac:dyDescent="0.25">
      <c r="A194" s="75"/>
      <c r="B194" s="75"/>
      <c r="C194" s="75"/>
      <c r="D194" s="76"/>
      <c r="E194" s="76"/>
      <c r="F194" s="76"/>
      <c r="G194" s="76"/>
      <c r="H194" s="76"/>
      <c r="I194" s="76"/>
      <c r="J194" s="76"/>
      <c r="K194" s="76"/>
    </row>
    <row r="195" spans="1:11" x14ac:dyDescent="0.25">
      <c r="A195" s="75"/>
      <c r="B195" s="75"/>
      <c r="C195" s="75"/>
      <c r="D195" s="76"/>
      <c r="E195" s="76"/>
      <c r="F195" s="76"/>
      <c r="G195" s="76"/>
      <c r="H195" s="76"/>
      <c r="I195" s="76"/>
      <c r="J195" s="76"/>
      <c r="K195" s="76"/>
    </row>
    <row r="196" spans="1:11" x14ac:dyDescent="0.25">
      <c r="A196" s="75"/>
      <c r="B196" s="75"/>
      <c r="C196" s="75"/>
      <c r="D196" s="76"/>
      <c r="E196" s="76"/>
      <c r="F196" s="76"/>
      <c r="G196" s="76"/>
      <c r="H196" s="76"/>
      <c r="I196" s="76"/>
      <c r="J196" s="76"/>
      <c r="K196" s="76"/>
    </row>
    <row r="197" spans="1:11" x14ac:dyDescent="0.25">
      <c r="A197" s="75"/>
      <c r="B197" s="75"/>
      <c r="C197" s="75"/>
      <c r="D197" s="76"/>
      <c r="E197" s="76"/>
      <c r="F197" s="76"/>
      <c r="G197" s="76"/>
      <c r="H197" s="76"/>
      <c r="I197" s="76"/>
      <c r="J197" s="76"/>
      <c r="K197" s="76"/>
    </row>
    <row r="198" spans="1:11" x14ac:dyDescent="0.25">
      <c r="A198" s="75"/>
      <c r="B198" s="75"/>
      <c r="C198" s="75"/>
      <c r="D198" s="76"/>
      <c r="E198" s="76"/>
      <c r="F198" s="76"/>
      <c r="G198" s="76"/>
      <c r="H198" s="76"/>
      <c r="I198" s="76"/>
      <c r="J198" s="76"/>
      <c r="K198" s="76"/>
    </row>
    <row r="199" spans="1:11" x14ac:dyDescent="0.25">
      <c r="A199" s="75"/>
      <c r="B199" s="75"/>
      <c r="C199" s="75"/>
      <c r="D199" s="76"/>
      <c r="E199" s="76"/>
      <c r="F199" s="76"/>
      <c r="G199" s="76"/>
      <c r="H199" s="76"/>
      <c r="I199" s="76"/>
      <c r="J199" s="76"/>
      <c r="K199" s="76"/>
    </row>
    <row r="200" spans="1:11" x14ac:dyDescent="0.25">
      <c r="A200" s="75"/>
      <c r="B200" s="75"/>
      <c r="C200" s="75"/>
      <c r="D200" s="76"/>
      <c r="E200" s="76"/>
      <c r="F200" s="76"/>
      <c r="G200" s="76"/>
      <c r="H200" s="76"/>
      <c r="I200" s="76"/>
      <c r="J200" s="76"/>
      <c r="K200" s="76"/>
    </row>
    <row r="201" spans="1:11" x14ac:dyDescent="0.25">
      <c r="A201" s="75"/>
      <c r="B201" s="75"/>
      <c r="C201" s="75"/>
      <c r="D201" s="76"/>
      <c r="E201" s="76"/>
      <c r="F201" s="76"/>
      <c r="G201" s="76"/>
      <c r="H201" s="76"/>
      <c r="I201" s="76"/>
      <c r="J201" s="76"/>
      <c r="K201" s="76"/>
    </row>
    <row r="202" spans="1:11" x14ac:dyDescent="0.25">
      <c r="A202" s="75"/>
      <c r="B202" s="75"/>
      <c r="C202" s="75"/>
      <c r="D202" s="76"/>
      <c r="E202" s="76"/>
      <c r="F202" s="76"/>
      <c r="G202" s="76"/>
      <c r="H202" s="76"/>
      <c r="I202" s="76"/>
      <c r="J202" s="76"/>
      <c r="K202" s="76"/>
    </row>
    <row r="203" spans="1:11" x14ac:dyDescent="0.25">
      <c r="A203" s="75"/>
      <c r="B203" s="75"/>
      <c r="C203" s="75"/>
      <c r="D203" s="76"/>
      <c r="E203" s="76"/>
      <c r="F203" s="76"/>
      <c r="G203" s="76"/>
      <c r="H203" s="76"/>
      <c r="I203" s="76"/>
      <c r="J203" s="76"/>
      <c r="K203" s="76"/>
    </row>
    <row r="204" spans="1:11" x14ac:dyDescent="0.25">
      <c r="A204" s="75"/>
      <c r="B204" s="75"/>
      <c r="C204" s="75"/>
      <c r="D204" s="76"/>
      <c r="E204" s="76"/>
      <c r="F204" s="76"/>
      <c r="G204" s="76"/>
      <c r="H204" s="76"/>
      <c r="I204" s="76"/>
      <c r="J204" s="76"/>
      <c r="K204" s="76"/>
    </row>
    <row r="205" spans="1:11" x14ac:dyDescent="0.25">
      <c r="A205" s="75"/>
      <c r="B205" s="75"/>
      <c r="C205" s="75"/>
      <c r="D205" s="76"/>
      <c r="E205" s="76"/>
      <c r="F205" s="76"/>
      <c r="G205" s="76"/>
      <c r="H205" s="76"/>
      <c r="I205" s="76"/>
      <c r="J205" s="76"/>
      <c r="K205" s="76"/>
    </row>
    <row r="206" spans="1:11" x14ac:dyDescent="0.25">
      <c r="A206" s="75"/>
      <c r="B206" s="75"/>
      <c r="C206" s="75"/>
      <c r="D206" s="76"/>
      <c r="E206" s="76"/>
      <c r="F206" s="76"/>
      <c r="G206" s="76"/>
      <c r="H206" s="76"/>
      <c r="I206" s="76"/>
      <c r="J206" s="76"/>
      <c r="K206" s="76"/>
    </row>
    <row r="207" spans="1:11" x14ac:dyDescent="0.25">
      <c r="A207" s="75"/>
      <c r="B207" s="75"/>
      <c r="C207" s="75"/>
      <c r="D207" s="76"/>
      <c r="E207" s="76"/>
      <c r="F207" s="76"/>
      <c r="G207" s="76"/>
      <c r="H207" s="76"/>
      <c r="I207" s="76"/>
      <c r="J207" s="76"/>
      <c r="K207" s="76"/>
    </row>
    <row r="208" spans="1:11" x14ac:dyDescent="0.25">
      <c r="A208" s="75"/>
      <c r="B208" s="75"/>
      <c r="C208" s="75"/>
      <c r="D208" s="76"/>
      <c r="E208" s="76"/>
      <c r="F208" s="76"/>
      <c r="G208" s="76"/>
      <c r="H208" s="76"/>
      <c r="I208" s="76"/>
      <c r="J208" s="76"/>
      <c r="K208" s="76"/>
    </row>
    <row r="209" spans="1:11" x14ac:dyDescent="0.25">
      <c r="A209" s="75"/>
      <c r="B209" s="75"/>
      <c r="C209" s="75"/>
      <c r="D209" s="76"/>
      <c r="E209" s="76"/>
      <c r="F209" s="76"/>
      <c r="G209" s="76"/>
      <c r="H209" s="76"/>
      <c r="I209" s="76"/>
      <c r="J209" s="76"/>
      <c r="K209" s="76"/>
    </row>
    <row r="210" spans="1:11" x14ac:dyDescent="0.25">
      <c r="A210" s="75"/>
      <c r="B210" s="75"/>
      <c r="C210" s="75"/>
      <c r="D210" s="76"/>
      <c r="E210" s="76"/>
      <c r="F210" s="76"/>
      <c r="G210" s="76"/>
      <c r="H210" s="76"/>
      <c r="I210" s="76"/>
      <c r="J210" s="76"/>
      <c r="K210" s="76"/>
    </row>
    <row r="211" spans="1:11" x14ac:dyDescent="0.25">
      <c r="A211" s="75"/>
      <c r="B211" s="75"/>
      <c r="C211" s="75"/>
      <c r="D211" s="76"/>
      <c r="E211" s="76"/>
      <c r="F211" s="76"/>
      <c r="G211" s="76"/>
      <c r="H211" s="76"/>
      <c r="I211" s="76"/>
      <c r="J211" s="76"/>
      <c r="K211" s="76"/>
    </row>
  </sheetData>
  <mergeCells count="1">
    <mergeCell ref="D3:E3"/>
  </mergeCells>
  <pageMargins left="0.7" right="0.7" top="0.75" bottom="0.75" header="0.3" footer="0.3"/>
  <pageSetup scale="73" orientation="portrait" r:id="rId1"/>
  <drawing r:id="rId2"/>
  <legacyDrawing r:id="rId3"/>
  <oleObjects>
    <mc:AlternateContent xmlns:mc="http://schemas.openxmlformats.org/markup-compatibility/2006">
      <mc:Choice Requires="x14">
        <oleObject progId="Word.Document.12" shapeId="738305" r:id="rId4">
          <objectPr defaultSize="0" r:id="rId5">
            <anchor moveWithCells="1">
              <from>
                <xdr:col>1</xdr:col>
                <xdr:colOff>0</xdr:colOff>
                <xdr:row>46</xdr:row>
                <xdr:rowOff>0</xdr:rowOff>
              </from>
              <to>
                <xdr:col>10</xdr:col>
                <xdr:colOff>304800</xdr:colOff>
                <xdr:row>49</xdr:row>
                <xdr:rowOff>95250</xdr:rowOff>
              </to>
            </anchor>
          </objectPr>
        </oleObject>
      </mc:Choice>
      <mc:Fallback>
        <oleObject progId="Word.Document.12" shapeId="738305" r:id="rId4"/>
      </mc:Fallback>
    </mc:AlternateContent>
  </oleObject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11"/>
  <sheetViews>
    <sheetView workbookViewId="0">
      <selection activeCell="L18" sqref="L18"/>
    </sheetView>
  </sheetViews>
  <sheetFormatPr defaultColWidth="9.140625" defaultRowHeight="15" x14ac:dyDescent="0.25"/>
  <cols>
    <col min="1" max="1" width="5.28515625" style="61" customWidth="1"/>
    <col min="2" max="2" width="9.140625" style="61"/>
    <col min="3" max="3" width="10.85546875" style="61" customWidth="1"/>
    <col min="4" max="4" width="9.7109375" style="59" customWidth="1"/>
    <col min="5" max="16384" width="9.140625" style="59"/>
  </cols>
  <sheetData>
    <row r="1" spans="1:10" ht="21" x14ac:dyDescent="0.35">
      <c r="A1" s="63" t="s">
        <v>208</v>
      </c>
    </row>
    <row r="2" spans="1:10" x14ac:dyDescent="0.25">
      <c r="B2" s="65">
        <v>3.1</v>
      </c>
      <c r="C2" s="61" t="s">
        <v>24</v>
      </c>
      <c r="D2" s="292" t="s">
        <v>228</v>
      </c>
      <c r="E2" s="61"/>
    </row>
    <row r="3" spans="1:10" x14ac:dyDescent="0.25">
      <c r="B3" s="65" t="s">
        <v>75</v>
      </c>
      <c r="C3" s="61" t="s">
        <v>26</v>
      </c>
      <c r="D3" s="306" t="s">
        <v>247</v>
      </c>
      <c r="E3" s="306"/>
    </row>
    <row r="4" spans="1:10" x14ac:dyDescent="0.25">
      <c r="B4" s="25" t="s">
        <v>27</v>
      </c>
      <c r="D4" s="26" t="s">
        <v>76</v>
      </c>
      <c r="E4" s="66"/>
      <c r="F4" s="66"/>
      <c r="G4" s="66"/>
      <c r="H4" s="66"/>
      <c r="I4" s="66"/>
      <c r="J4" s="66"/>
    </row>
    <row r="5" spans="1:10" x14ac:dyDescent="0.25">
      <c r="B5" s="28"/>
    </row>
    <row r="6" spans="1:10" x14ac:dyDescent="0.25">
      <c r="F6" s="26" t="s">
        <v>29</v>
      </c>
      <c r="G6" s="26"/>
      <c r="H6" s="26" t="s">
        <v>218</v>
      </c>
      <c r="I6" s="26"/>
      <c r="J6" s="26"/>
    </row>
    <row r="7" spans="1:10" ht="26.25" x14ac:dyDescent="0.25">
      <c r="A7" s="60" t="s">
        <v>31</v>
      </c>
      <c r="B7" s="60" t="s">
        <v>32</v>
      </c>
      <c r="C7" s="60" t="s">
        <v>33</v>
      </c>
    </row>
    <row r="8" spans="1:10" x14ac:dyDescent="0.25">
      <c r="B8" s="62" t="s">
        <v>34</v>
      </c>
      <c r="C8" s="62" t="s">
        <v>3</v>
      </c>
    </row>
    <row r="9" spans="1:10" x14ac:dyDescent="0.25">
      <c r="A9" s="184">
        <v>1</v>
      </c>
      <c r="B9" s="33"/>
      <c r="C9" s="58">
        <v>24</v>
      </c>
      <c r="E9" s="61" t="s">
        <v>35</v>
      </c>
      <c r="F9" s="61"/>
    </row>
    <row r="10" spans="1:10" x14ac:dyDescent="0.25">
      <c r="A10" s="184">
        <v>1</v>
      </c>
      <c r="B10" s="33"/>
      <c r="C10" s="58">
        <v>24</v>
      </c>
      <c r="E10" s="61" t="s">
        <v>36</v>
      </c>
      <c r="F10" s="61"/>
    </row>
    <row r="11" spans="1:10" x14ac:dyDescent="0.25">
      <c r="A11" s="184">
        <v>1</v>
      </c>
      <c r="B11" s="33"/>
      <c r="C11" s="58">
        <v>28</v>
      </c>
      <c r="E11" s="61" t="s">
        <v>37</v>
      </c>
      <c r="F11" s="61"/>
    </row>
    <row r="12" spans="1:10" x14ac:dyDescent="0.25">
      <c r="A12" s="184">
        <v>1</v>
      </c>
      <c r="B12" s="33"/>
      <c r="C12" s="58">
        <v>30</v>
      </c>
      <c r="E12" s="61"/>
      <c r="F12" s="61"/>
    </row>
    <row r="13" spans="1:10" x14ac:dyDescent="0.25">
      <c r="A13" s="184">
        <v>1</v>
      </c>
      <c r="B13" s="33"/>
      <c r="C13" s="58">
        <v>29</v>
      </c>
      <c r="E13" s="61" t="s">
        <v>38</v>
      </c>
      <c r="F13" s="61"/>
    </row>
    <row r="14" spans="1:10" x14ac:dyDescent="0.25">
      <c r="A14" s="184">
        <v>1</v>
      </c>
      <c r="B14" s="33"/>
      <c r="C14" s="58">
        <v>15</v>
      </c>
      <c r="E14" s="61" t="s">
        <v>39</v>
      </c>
      <c r="F14" s="61"/>
    </row>
    <row r="15" spans="1:10" x14ac:dyDescent="0.25">
      <c r="A15" s="184">
        <v>1</v>
      </c>
      <c r="B15" s="33"/>
      <c r="C15" s="58">
        <v>26</v>
      </c>
      <c r="E15" s="61" t="s">
        <v>40</v>
      </c>
      <c r="F15" s="61"/>
    </row>
    <row r="16" spans="1:10" x14ac:dyDescent="0.25">
      <c r="A16" s="184">
        <v>1</v>
      </c>
      <c r="B16" s="33"/>
      <c r="C16" s="58">
        <v>30</v>
      </c>
      <c r="E16" s="61" t="s">
        <v>41</v>
      </c>
      <c r="F16" s="61"/>
    </row>
    <row r="17" spans="1:6" x14ac:dyDescent="0.25">
      <c r="A17" s="184"/>
      <c r="B17" s="33"/>
      <c r="C17" s="172"/>
      <c r="E17" s="61" t="s">
        <v>42</v>
      </c>
      <c r="F17" s="61"/>
    </row>
    <row r="18" spans="1:6" x14ac:dyDescent="0.25">
      <c r="A18" s="184"/>
      <c r="B18" s="33"/>
      <c r="C18" s="172"/>
      <c r="E18" s="61" t="s">
        <v>43</v>
      </c>
      <c r="F18" s="61"/>
    </row>
    <row r="19" spans="1:6" x14ac:dyDescent="0.25">
      <c r="A19" s="184"/>
      <c r="B19" s="33"/>
      <c r="C19" s="172"/>
      <c r="E19" s="61" t="s">
        <v>44</v>
      </c>
      <c r="F19" s="61"/>
    </row>
    <row r="20" spans="1:6" x14ac:dyDescent="0.25">
      <c r="A20" s="184"/>
      <c r="B20" s="33"/>
      <c r="C20" s="172"/>
      <c r="E20" s="61" t="s">
        <v>45</v>
      </c>
    </row>
    <row r="21" spans="1:6" x14ac:dyDescent="0.25">
      <c r="A21" s="184"/>
      <c r="B21" s="33"/>
      <c r="C21" s="172"/>
      <c r="E21" s="61" t="s">
        <v>46</v>
      </c>
    </row>
    <row r="22" spans="1:6" x14ac:dyDescent="0.25">
      <c r="A22" s="184"/>
      <c r="B22" s="33"/>
      <c r="C22" s="172"/>
      <c r="E22" s="61" t="s">
        <v>129</v>
      </c>
    </row>
    <row r="23" spans="1:6" x14ac:dyDescent="0.25">
      <c r="A23" s="184"/>
      <c r="B23" s="33"/>
      <c r="C23" s="172"/>
      <c r="E23" s="61"/>
    </row>
    <row r="24" spans="1:6" x14ac:dyDescent="0.25">
      <c r="A24" s="184"/>
      <c r="B24" s="33"/>
      <c r="C24" s="172"/>
    </row>
    <row r="25" spans="1:6" x14ac:dyDescent="0.25">
      <c r="A25" s="184"/>
      <c r="B25" s="33"/>
      <c r="C25" s="172"/>
    </row>
    <row r="26" spans="1:6" x14ac:dyDescent="0.25">
      <c r="A26" s="184"/>
      <c r="B26" s="33"/>
      <c r="C26" s="172"/>
    </row>
    <row r="27" spans="1:6" ht="15.75" x14ac:dyDescent="0.25">
      <c r="A27" s="184"/>
      <c r="B27" s="33"/>
      <c r="C27" s="172"/>
      <c r="E27" s="35"/>
    </row>
    <row r="28" spans="1:6" ht="15.75" x14ac:dyDescent="0.25">
      <c r="A28" s="184"/>
      <c r="B28" s="33"/>
      <c r="C28" s="172"/>
      <c r="E28" s="35"/>
    </row>
    <row r="29" spans="1:6" ht="15.75" x14ac:dyDescent="0.25">
      <c r="A29" s="184"/>
      <c r="B29" s="33"/>
      <c r="C29" s="33"/>
      <c r="E29" s="35"/>
    </row>
    <row r="30" spans="1:6" ht="15.75" x14ac:dyDescent="0.25">
      <c r="A30" s="65"/>
      <c r="B30" s="65"/>
      <c r="C30" s="32"/>
      <c r="E30" s="35"/>
    </row>
    <row r="31" spans="1:6" ht="15.75" x14ac:dyDescent="0.25">
      <c r="A31" s="65"/>
      <c r="B31" s="65"/>
      <c r="C31" s="32"/>
      <c r="E31" s="35"/>
    </row>
    <row r="32" spans="1:6" x14ac:dyDescent="0.25">
      <c r="A32" s="65"/>
      <c r="B32" s="65"/>
      <c r="C32" s="72"/>
    </row>
    <row r="33" spans="1:11" x14ac:dyDescent="0.25">
      <c r="A33" s="65"/>
      <c r="B33" s="65"/>
      <c r="C33" s="72"/>
    </row>
    <row r="34" spans="1:11" x14ac:dyDescent="0.25">
      <c r="A34" s="65"/>
      <c r="B34" s="65"/>
      <c r="C34" s="72"/>
    </row>
    <row r="35" spans="1:11" x14ac:dyDescent="0.25">
      <c r="A35" s="65"/>
      <c r="B35" s="65"/>
      <c r="C35" s="72"/>
    </row>
    <row r="36" spans="1:11" x14ac:dyDescent="0.25">
      <c r="A36" s="65"/>
      <c r="B36" s="65"/>
      <c r="C36" s="72"/>
    </row>
    <row r="37" spans="1:11" x14ac:dyDescent="0.25">
      <c r="A37" s="65"/>
      <c r="B37" s="65"/>
      <c r="C37" s="73"/>
    </row>
    <row r="38" spans="1:11" x14ac:dyDescent="0.25">
      <c r="A38" s="65"/>
      <c r="B38" s="65"/>
      <c r="C38" s="65"/>
    </row>
    <row r="39" spans="1:11" x14ac:dyDescent="0.25">
      <c r="B39" s="64"/>
      <c r="C39" s="64">
        <f>SUM(C9:C38)</f>
        <v>206</v>
      </c>
      <c r="D39" s="61" t="s">
        <v>48</v>
      </c>
    </row>
    <row r="40" spans="1:11" x14ac:dyDescent="0.25">
      <c r="A40" s="64">
        <f>SUM(A9:A38)</f>
        <v>8</v>
      </c>
      <c r="B40" s="61" t="s">
        <v>49</v>
      </c>
    </row>
    <row r="41" spans="1:11" x14ac:dyDescent="0.25">
      <c r="B41" s="180">
        <f>C39/A40</f>
        <v>25.75</v>
      </c>
      <c r="C41" s="61" t="s">
        <v>50</v>
      </c>
    </row>
    <row r="42" spans="1:11" x14ac:dyDescent="0.25">
      <c r="D42" s="65">
        <v>30</v>
      </c>
      <c r="E42" s="61" t="s">
        <v>51</v>
      </c>
    </row>
    <row r="43" spans="1:11" x14ac:dyDescent="0.25">
      <c r="D43" s="67">
        <f>B41/D42</f>
        <v>0.85833333333333328</v>
      </c>
      <c r="E43" s="61" t="s">
        <v>52</v>
      </c>
    </row>
    <row r="45" spans="1:11" ht="24" customHeight="1" x14ac:dyDescent="0.25">
      <c r="A45" s="154" t="s">
        <v>185</v>
      </c>
    </row>
    <row r="46" spans="1:11" ht="21" x14ac:dyDescent="0.35">
      <c r="A46" s="74"/>
      <c r="B46" s="75"/>
      <c r="C46" s="75"/>
      <c r="D46" s="76"/>
      <c r="E46" s="76"/>
      <c r="F46" s="76"/>
      <c r="G46" s="76"/>
      <c r="H46" s="76"/>
      <c r="I46" s="76"/>
      <c r="J46" s="76"/>
      <c r="K46" s="76"/>
    </row>
    <row r="47" spans="1:11" x14ac:dyDescent="0.25">
      <c r="A47" s="75"/>
      <c r="B47" s="28"/>
      <c r="C47" s="75"/>
      <c r="D47" s="76"/>
      <c r="E47" s="76"/>
      <c r="F47" s="76"/>
      <c r="G47" s="76"/>
      <c r="H47" s="76"/>
      <c r="I47" s="76"/>
      <c r="J47" s="76"/>
      <c r="K47" s="76"/>
    </row>
    <row r="48" spans="1:11" x14ac:dyDescent="0.25">
      <c r="A48" s="75"/>
      <c r="B48" s="28"/>
      <c r="C48" s="75"/>
      <c r="D48" s="76"/>
      <c r="E48" s="76"/>
      <c r="F48" s="76"/>
      <c r="G48" s="76"/>
      <c r="H48" s="76"/>
      <c r="I48" s="76"/>
      <c r="J48" s="76"/>
      <c r="K48" s="76"/>
    </row>
    <row r="49" spans="1:11" x14ac:dyDescent="0.25">
      <c r="A49" s="75"/>
      <c r="B49" s="25"/>
      <c r="C49" s="75"/>
      <c r="D49" s="75"/>
      <c r="E49" s="76"/>
      <c r="F49" s="76"/>
      <c r="G49" s="76"/>
      <c r="H49" s="76"/>
      <c r="I49" s="76"/>
      <c r="J49" s="76"/>
      <c r="K49" s="76"/>
    </row>
    <row r="50" spans="1:11" x14ac:dyDescent="0.25">
      <c r="A50" s="78"/>
      <c r="B50" s="79"/>
      <c r="C50" s="78"/>
      <c r="D50" s="80"/>
      <c r="E50" s="80"/>
      <c r="F50" s="76"/>
      <c r="G50" s="76"/>
      <c r="H50" s="76"/>
      <c r="I50" s="76"/>
      <c r="J50" s="76"/>
      <c r="K50" s="76"/>
    </row>
    <row r="51" spans="1:11" x14ac:dyDescent="0.25">
      <c r="A51" s="78"/>
      <c r="B51" s="78"/>
      <c r="C51" s="78"/>
      <c r="D51" s="80"/>
      <c r="E51" s="80"/>
      <c r="F51" s="75"/>
      <c r="G51" s="75"/>
      <c r="H51" s="75"/>
      <c r="I51" s="75"/>
      <c r="J51" s="75"/>
      <c r="K51" s="76"/>
    </row>
    <row r="52" spans="1:11" ht="26.25" x14ac:dyDescent="0.25">
      <c r="A52" s="81"/>
      <c r="B52" s="82"/>
      <c r="C52" s="82"/>
      <c r="D52" s="83"/>
      <c r="E52" s="83"/>
      <c r="F52" s="76"/>
      <c r="G52" s="76"/>
      <c r="H52" s="76"/>
      <c r="I52" s="76"/>
      <c r="J52" s="76"/>
      <c r="K52" s="76"/>
    </row>
    <row r="53" spans="1:11" x14ac:dyDescent="0.25">
      <c r="A53" s="78"/>
      <c r="B53" s="84"/>
      <c r="C53" s="84"/>
      <c r="D53" s="83"/>
      <c r="E53" s="83"/>
      <c r="F53" s="76"/>
      <c r="G53" s="76"/>
      <c r="H53" s="76"/>
      <c r="I53" s="76"/>
      <c r="J53" s="76"/>
      <c r="K53" s="76"/>
    </row>
    <row r="54" spans="1:11" x14ac:dyDescent="0.25">
      <c r="A54" s="79"/>
      <c r="B54" s="84"/>
      <c r="C54" s="85"/>
      <c r="D54" s="83"/>
      <c r="E54" s="86"/>
      <c r="F54" s="75"/>
      <c r="G54" s="76"/>
      <c r="H54" s="76"/>
      <c r="I54" s="76"/>
      <c r="J54" s="76"/>
      <c r="K54" s="76"/>
    </row>
    <row r="55" spans="1:11" x14ac:dyDescent="0.25">
      <c r="A55" s="79"/>
      <c r="B55" s="84"/>
      <c r="C55" s="85"/>
      <c r="D55" s="83"/>
      <c r="E55" s="86"/>
      <c r="F55" s="75"/>
      <c r="G55" s="76"/>
      <c r="H55" s="76"/>
      <c r="I55" s="76"/>
      <c r="J55" s="76"/>
      <c r="K55" s="76"/>
    </row>
    <row r="56" spans="1:11" x14ac:dyDescent="0.25">
      <c r="A56" s="79"/>
      <c r="B56" s="84"/>
      <c r="C56" s="85"/>
      <c r="D56" s="83"/>
      <c r="E56" s="86"/>
      <c r="F56" s="75"/>
      <c r="G56" s="76"/>
      <c r="H56" s="76"/>
      <c r="I56" s="76"/>
      <c r="J56" s="76"/>
      <c r="K56" s="76"/>
    </row>
    <row r="57" spans="1:11" x14ac:dyDescent="0.25">
      <c r="A57" s="79"/>
      <c r="B57" s="84"/>
      <c r="C57" s="85"/>
      <c r="D57" s="83"/>
      <c r="E57" s="86"/>
      <c r="F57" s="75"/>
      <c r="G57" s="76"/>
      <c r="H57" s="76"/>
      <c r="I57" s="76"/>
      <c r="J57" s="76"/>
      <c r="K57" s="76"/>
    </row>
    <row r="58" spans="1:11" x14ac:dyDescent="0.25">
      <c r="A58" s="79"/>
      <c r="B58" s="84"/>
      <c r="C58" s="85"/>
      <c r="D58" s="83"/>
      <c r="E58" s="86"/>
      <c r="F58" s="75"/>
      <c r="G58" s="76"/>
      <c r="H58" s="76"/>
      <c r="I58" s="76"/>
      <c r="J58" s="76"/>
      <c r="K58" s="76"/>
    </row>
    <row r="59" spans="1:11" x14ac:dyDescent="0.25">
      <c r="A59" s="79"/>
      <c r="B59" s="84"/>
      <c r="C59" s="85"/>
      <c r="D59" s="83"/>
      <c r="E59" s="86"/>
      <c r="F59" s="75"/>
      <c r="G59" s="76"/>
      <c r="H59" s="76"/>
      <c r="I59" s="76"/>
      <c r="J59" s="76"/>
      <c r="K59" s="76"/>
    </row>
    <row r="60" spans="1:11" x14ac:dyDescent="0.25">
      <c r="A60" s="79"/>
      <c r="B60" s="84"/>
      <c r="C60" s="85"/>
      <c r="D60" s="83"/>
      <c r="E60" s="86"/>
      <c r="F60" s="75"/>
      <c r="G60" s="76"/>
      <c r="H60" s="76"/>
      <c r="I60" s="76"/>
      <c r="J60" s="76"/>
      <c r="K60" s="76"/>
    </row>
    <row r="61" spans="1:11" x14ac:dyDescent="0.25">
      <c r="A61" s="79"/>
      <c r="B61" s="84"/>
      <c r="C61" s="85"/>
      <c r="D61" s="83"/>
      <c r="E61" s="86"/>
      <c r="F61" s="75"/>
      <c r="G61" s="76"/>
      <c r="H61" s="76"/>
      <c r="I61" s="76"/>
      <c r="J61" s="76"/>
      <c r="K61" s="76"/>
    </row>
    <row r="62" spans="1:11" x14ac:dyDescent="0.25">
      <c r="A62" s="79"/>
      <c r="B62" s="84"/>
      <c r="C62" s="85"/>
      <c r="D62" s="83"/>
      <c r="E62" s="86"/>
      <c r="F62" s="75"/>
      <c r="G62" s="76"/>
      <c r="H62" s="76"/>
      <c r="I62" s="76"/>
      <c r="J62" s="76"/>
      <c r="K62" s="76"/>
    </row>
    <row r="63" spans="1:11" x14ac:dyDescent="0.25">
      <c r="A63" s="79"/>
      <c r="B63" s="84"/>
      <c r="C63" s="85"/>
      <c r="D63" s="83"/>
      <c r="E63" s="86"/>
      <c r="F63" s="75"/>
      <c r="G63" s="76"/>
      <c r="H63" s="76"/>
      <c r="I63" s="76"/>
      <c r="J63" s="76"/>
      <c r="K63" s="76"/>
    </row>
    <row r="64" spans="1:11" x14ac:dyDescent="0.25">
      <c r="A64" s="79"/>
      <c r="B64" s="84"/>
      <c r="C64" s="85"/>
      <c r="D64" s="83"/>
      <c r="E64" s="86"/>
      <c r="F64" s="75"/>
      <c r="G64" s="76"/>
      <c r="H64" s="76"/>
      <c r="I64" s="76"/>
      <c r="J64" s="76"/>
      <c r="K64" s="76"/>
    </row>
    <row r="65" spans="1:11" x14ac:dyDescent="0.25">
      <c r="A65" s="79"/>
      <c r="B65" s="84"/>
      <c r="C65" s="85"/>
      <c r="D65" s="83"/>
      <c r="E65" s="86"/>
      <c r="F65" s="76"/>
      <c r="G65" s="76"/>
      <c r="H65" s="76"/>
      <c r="I65" s="76"/>
      <c r="J65" s="76"/>
      <c r="K65" s="76"/>
    </row>
    <row r="66" spans="1:11" x14ac:dyDescent="0.25">
      <c r="A66" s="79"/>
      <c r="B66" s="84"/>
      <c r="C66" s="85"/>
      <c r="D66" s="83"/>
      <c r="E66" s="86"/>
      <c r="F66" s="76"/>
      <c r="G66" s="76"/>
      <c r="H66" s="76"/>
      <c r="I66" s="76"/>
      <c r="J66" s="76"/>
      <c r="K66" s="76"/>
    </row>
    <row r="67" spans="1:11" x14ac:dyDescent="0.25">
      <c r="A67" s="79"/>
      <c r="B67" s="84"/>
      <c r="C67" s="85"/>
      <c r="D67" s="83"/>
      <c r="E67" s="83"/>
      <c r="F67" s="76"/>
      <c r="G67" s="76"/>
      <c r="H67" s="76"/>
      <c r="I67" s="76"/>
      <c r="J67" s="76"/>
      <c r="K67" s="76"/>
    </row>
    <row r="68" spans="1:11" x14ac:dyDescent="0.25">
      <c r="A68" s="79"/>
      <c r="B68" s="84"/>
      <c r="C68" s="85"/>
      <c r="D68" s="83"/>
      <c r="E68" s="86"/>
      <c r="F68" s="76"/>
      <c r="G68" s="76"/>
      <c r="H68" s="76"/>
      <c r="I68" s="76"/>
      <c r="J68" s="76"/>
      <c r="K68" s="76"/>
    </row>
    <row r="69" spans="1:11" x14ac:dyDescent="0.25">
      <c r="A69" s="79"/>
      <c r="B69" s="84"/>
      <c r="C69" s="85"/>
      <c r="D69" s="83"/>
      <c r="E69" s="86"/>
      <c r="F69" s="76"/>
      <c r="G69" s="76"/>
      <c r="H69" s="76"/>
      <c r="I69" s="76"/>
      <c r="J69" s="76"/>
      <c r="K69" s="76"/>
    </row>
    <row r="70" spans="1:11" x14ac:dyDescent="0.25">
      <c r="A70" s="79"/>
      <c r="B70" s="84"/>
      <c r="C70" s="85"/>
      <c r="D70" s="83"/>
      <c r="E70" s="83"/>
      <c r="F70" s="76"/>
      <c r="G70" s="76"/>
      <c r="H70" s="76"/>
      <c r="I70" s="76"/>
      <c r="J70" s="76"/>
      <c r="K70" s="76"/>
    </row>
    <row r="71" spans="1:11" x14ac:dyDescent="0.25">
      <c r="A71" s="79"/>
      <c r="B71" s="84"/>
      <c r="C71" s="85"/>
      <c r="D71" s="83"/>
      <c r="E71" s="83"/>
      <c r="F71" s="76"/>
      <c r="G71" s="76"/>
      <c r="H71" s="76"/>
      <c r="I71" s="76"/>
      <c r="J71" s="76"/>
      <c r="K71" s="76"/>
    </row>
    <row r="72" spans="1:11" ht="15.75" x14ac:dyDescent="0.25">
      <c r="A72" s="79"/>
      <c r="B72" s="84"/>
      <c r="C72" s="85"/>
      <c r="D72" s="83"/>
      <c r="E72" s="87"/>
      <c r="F72" s="76"/>
      <c r="G72" s="76"/>
      <c r="H72" s="76"/>
      <c r="I72" s="76"/>
      <c r="J72" s="76"/>
      <c r="K72" s="76"/>
    </row>
    <row r="73" spans="1:11" ht="15.75" x14ac:dyDescent="0.25">
      <c r="A73" s="79"/>
      <c r="B73" s="84"/>
      <c r="C73" s="85"/>
      <c r="D73" s="83"/>
      <c r="E73" s="87"/>
      <c r="F73" s="76"/>
      <c r="G73" s="76"/>
      <c r="H73" s="76"/>
      <c r="I73" s="76"/>
      <c r="J73" s="76"/>
      <c r="K73" s="76"/>
    </row>
    <row r="74" spans="1:11" ht="15.75" x14ac:dyDescent="0.25">
      <c r="A74" s="79"/>
      <c r="B74" s="84"/>
      <c r="C74" s="85"/>
      <c r="D74" s="83"/>
      <c r="E74" s="87"/>
      <c r="F74" s="76"/>
      <c r="G74" s="76"/>
      <c r="H74" s="76"/>
      <c r="I74" s="76"/>
      <c r="J74" s="76"/>
      <c r="K74" s="76"/>
    </row>
    <row r="75" spans="1:11" ht="15.75" x14ac:dyDescent="0.25">
      <c r="A75" s="79"/>
      <c r="B75" s="84"/>
      <c r="C75" s="85"/>
      <c r="D75" s="83"/>
      <c r="E75" s="87"/>
      <c r="F75" s="76"/>
      <c r="G75" s="76"/>
      <c r="H75" s="76"/>
      <c r="I75" s="76"/>
      <c r="J75" s="76"/>
      <c r="K75" s="76"/>
    </row>
    <row r="76" spans="1:11" ht="15.75" x14ac:dyDescent="0.25">
      <c r="A76" s="79"/>
      <c r="B76" s="84"/>
      <c r="C76" s="85"/>
      <c r="D76" s="83"/>
      <c r="E76" s="87"/>
      <c r="F76" s="76"/>
      <c r="G76" s="76"/>
      <c r="H76" s="76"/>
      <c r="I76" s="76"/>
      <c r="J76" s="76"/>
      <c r="K76" s="76"/>
    </row>
    <row r="77" spans="1:11" x14ac:dyDescent="0.25">
      <c r="A77" s="79"/>
      <c r="B77" s="84"/>
      <c r="C77" s="85"/>
      <c r="D77" s="83"/>
      <c r="E77" s="83"/>
      <c r="F77" s="76"/>
      <c r="G77" s="76"/>
      <c r="H77" s="76"/>
      <c r="I77" s="76"/>
      <c r="J77" s="76"/>
      <c r="K77" s="76"/>
    </row>
    <row r="78" spans="1:11" x14ac:dyDescent="0.25">
      <c r="A78" s="79"/>
      <c r="B78" s="84"/>
      <c r="C78" s="85"/>
      <c r="D78" s="83"/>
      <c r="E78" s="83"/>
      <c r="F78" s="76"/>
      <c r="G78" s="76"/>
      <c r="H78" s="76"/>
      <c r="I78" s="76"/>
      <c r="J78" s="76"/>
      <c r="K78" s="76"/>
    </row>
    <row r="79" spans="1:11" x14ac:dyDescent="0.25">
      <c r="A79" s="79"/>
      <c r="B79" s="84"/>
      <c r="C79" s="85"/>
      <c r="D79" s="83"/>
      <c r="E79" s="83"/>
      <c r="F79" s="76"/>
      <c r="G79" s="76"/>
      <c r="H79" s="76"/>
      <c r="I79" s="76"/>
      <c r="J79" s="76"/>
      <c r="K79" s="76"/>
    </row>
    <row r="80" spans="1:11" x14ac:dyDescent="0.25">
      <c r="A80" s="79"/>
      <c r="B80" s="84"/>
      <c r="C80" s="85"/>
      <c r="D80" s="83"/>
      <c r="E80" s="83"/>
      <c r="F80" s="76"/>
      <c r="G80" s="76"/>
      <c r="H80" s="76"/>
      <c r="I80" s="76"/>
      <c r="J80" s="76"/>
      <c r="K80" s="76"/>
    </row>
    <row r="81" spans="1:11" x14ac:dyDescent="0.25">
      <c r="A81" s="79"/>
      <c r="B81" s="84"/>
      <c r="C81" s="85"/>
      <c r="D81" s="83"/>
      <c r="E81" s="83"/>
      <c r="F81" s="76"/>
      <c r="G81" s="76"/>
      <c r="H81" s="76"/>
      <c r="I81" s="76"/>
      <c r="J81" s="76"/>
      <c r="K81" s="76"/>
    </row>
    <row r="82" spans="1:11" x14ac:dyDescent="0.25">
      <c r="A82" s="79"/>
      <c r="B82" s="84"/>
      <c r="C82" s="84"/>
      <c r="D82" s="83"/>
      <c r="E82" s="83"/>
      <c r="F82" s="76"/>
      <c r="G82" s="76"/>
      <c r="H82" s="76"/>
      <c r="I82" s="76"/>
      <c r="J82" s="76"/>
      <c r="K82" s="76"/>
    </row>
    <row r="83" spans="1:11" x14ac:dyDescent="0.25">
      <c r="A83" s="79"/>
      <c r="B83" s="84"/>
      <c r="C83" s="84"/>
      <c r="D83" s="83"/>
      <c r="E83" s="83"/>
      <c r="F83" s="76"/>
      <c r="G83" s="76"/>
      <c r="H83" s="76"/>
      <c r="I83" s="76"/>
      <c r="J83" s="76"/>
      <c r="K83" s="76"/>
    </row>
    <row r="84" spans="1:11" x14ac:dyDescent="0.25">
      <c r="A84" s="78"/>
      <c r="B84" s="86"/>
      <c r="C84" s="86"/>
      <c r="D84" s="86"/>
      <c r="E84" s="83"/>
      <c r="F84" s="76"/>
      <c r="G84" s="76"/>
      <c r="H84" s="76"/>
      <c r="I84" s="76"/>
      <c r="J84" s="76"/>
      <c r="K84" s="76"/>
    </row>
    <row r="85" spans="1:11" x14ac:dyDescent="0.25">
      <c r="A85" s="78"/>
      <c r="B85" s="86"/>
      <c r="C85" s="86"/>
      <c r="D85" s="83"/>
      <c r="E85" s="83"/>
      <c r="F85" s="76"/>
      <c r="G85" s="76"/>
      <c r="H85" s="76"/>
      <c r="I85" s="76"/>
      <c r="J85" s="76"/>
      <c r="K85" s="76"/>
    </row>
    <row r="86" spans="1:11" x14ac:dyDescent="0.25">
      <c r="A86" s="78"/>
      <c r="B86" s="86"/>
      <c r="C86" s="86"/>
      <c r="D86" s="83"/>
      <c r="E86" s="83"/>
      <c r="F86" s="76"/>
      <c r="G86" s="76"/>
      <c r="H86" s="76"/>
      <c r="I86" s="76"/>
      <c r="J86" s="76"/>
      <c r="K86" s="76"/>
    </row>
    <row r="87" spans="1:11" x14ac:dyDescent="0.25">
      <c r="A87" s="78"/>
      <c r="B87" s="86"/>
      <c r="C87" s="86"/>
      <c r="D87" s="84"/>
      <c r="E87" s="86"/>
      <c r="F87" s="76"/>
      <c r="G87" s="76"/>
      <c r="H87" s="76"/>
      <c r="I87" s="76"/>
      <c r="J87" s="76"/>
      <c r="K87" s="76"/>
    </row>
    <row r="88" spans="1:11" x14ac:dyDescent="0.25">
      <c r="A88" s="78"/>
      <c r="B88" s="86"/>
      <c r="C88" s="86"/>
      <c r="D88" s="88"/>
      <c r="E88" s="86"/>
      <c r="F88" s="76"/>
      <c r="G88" s="76"/>
      <c r="H88" s="76"/>
      <c r="I88" s="76"/>
      <c r="J88" s="76"/>
      <c r="K88" s="76"/>
    </row>
    <row r="89" spans="1:11" x14ac:dyDescent="0.25">
      <c r="A89" s="78"/>
      <c r="B89" s="86"/>
      <c r="C89" s="86"/>
      <c r="D89" s="83"/>
      <c r="E89" s="83"/>
      <c r="F89" s="76"/>
      <c r="G89" s="76"/>
      <c r="H89" s="76"/>
      <c r="I89" s="76"/>
      <c r="J89" s="76"/>
      <c r="K89" s="76"/>
    </row>
    <row r="90" spans="1:11" x14ac:dyDescent="0.25">
      <c r="A90" s="78"/>
      <c r="B90" s="86"/>
      <c r="C90" s="86"/>
      <c r="D90" s="83"/>
      <c r="E90" s="83"/>
      <c r="F90" s="76"/>
      <c r="G90" s="76"/>
      <c r="H90" s="76"/>
      <c r="I90" s="76"/>
      <c r="J90" s="76"/>
      <c r="K90" s="76"/>
    </row>
    <row r="91" spans="1:11" x14ac:dyDescent="0.25">
      <c r="A91" s="78"/>
      <c r="B91" s="86"/>
      <c r="C91" s="86"/>
      <c r="D91" s="83"/>
      <c r="E91" s="83"/>
      <c r="F91" s="76"/>
      <c r="G91" s="76"/>
      <c r="H91" s="76"/>
      <c r="I91" s="76"/>
      <c r="J91" s="76"/>
      <c r="K91" s="76"/>
    </row>
    <row r="92" spans="1:11" x14ac:dyDescent="0.25">
      <c r="A92" s="78"/>
      <c r="B92" s="86"/>
      <c r="C92" s="86"/>
      <c r="D92" s="83"/>
      <c r="E92" s="83"/>
      <c r="F92" s="76"/>
      <c r="G92" s="76"/>
      <c r="H92" s="76"/>
      <c r="I92" s="76"/>
      <c r="J92" s="76"/>
      <c r="K92" s="76"/>
    </row>
    <row r="93" spans="1:11" x14ac:dyDescent="0.25">
      <c r="A93" s="78"/>
      <c r="B93" s="86"/>
      <c r="C93" s="86"/>
      <c r="D93" s="83"/>
      <c r="E93" s="83"/>
      <c r="F93" s="76"/>
      <c r="G93" s="76"/>
      <c r="H93" s="76"/>
      <c r="I93" s="76"/>
      <c r="J93" s="76"/>
      <c r="K93" s="76"/>
    </row>
    <row r="94" spans="1:11" x14ac:dyDescent="0.25">
      <c r="A94" s="78"/>
      <c r="B94" s="86"/>
      <c r="C94" s="86"/>
      <c r="D94" s="83"/>
      <c r="E94" s="83"/>
      <c r="F94" s="76"/>
      <c r="G94" s="76"/>
      <c r="H94" s="76"/>
      <c r="I94" s="76"/>
      <c r="J94" s="76"/>
      <c r="K94" s="76"/>
    </row>
    <row r="95" spans="1:11" x14ac:dyDescent="0.25">
      <c r="A95" s="78"/>
      <c r="B95" s="86"/>
      <c r="C95" s="86"/>
      <c r="D95" s="83"/>
      <c r="E95" s="83"/>
      <c r="F95" s="76"/>
      <c r="G95" s="76"/>
      <c r="H95" s="76"/>
      <c r="I95" s="76"/>
      <c r="J95" s="76"/>
      <c r="K95" s="76"/>
    </row>
    <row r="96" spans="1:11" x14ac:dyDescent="0.25">
      <c r="A96" s="78"/>
      <c r="B96" s="86"/>
      <c r="C96" s="86"/>
      <c r="D96" s="83"/>
      <c r="E96" s="83"/>
      <c r="F96" s="76"/>
      <c r="G96" s="76"/>
      <c r="H96" s="76"/>
      <c r="I96" s="76"/>
      <c r="J96" s="76"/>
      <c r="K96" s="76"/>
    </row>
    <row r="97" spans="1:11" x14ac:dyDescent="0.25">
      <c r="A97" s="78"/>
      <c r="B97" s="86"/>
      <c r="C97" s="86"/>
      <c r="D97" s="83"/>
      <c r="E97" s="83"/>
      <c r="F97" s="76"/>
      <c r="G97" s="76"/>
      <c r="H97" s="76"/>
      <c r="I97" s="76"/>
      <c r="J97" s="76"/>
      <c r="K97" s="76"/>
    </row>
    <row r="98" spans="1:11" x14ac:dyDescent="0.25">
      <c r="A98" s="78"/>
      <c r="B98" s="86"/>
      <c r="C98" s="86"/>
      <c r="D98" s="83"/>
      <c r="E98" s="83"/>
      <c r="F98" s="76"/>
      <c r="G98" s="76"/>
      <c r="H98" s="76"/>
      <c r="I98" s="76"/>
      <c r="J98" s="76"/>
      <c r="K98" s="76"/>
    </row>
    <row r="99" spans="1:11" x14ac:dyDescent="0.25">
      <c r="A99" s="78"/>
      <c r="B99" s="86"/>
      <c r="C99" s="86"/>
      <c r="D99" s="83"/>
      <c r="E99" s="83"/>
      <c r="F99" s="76"/>
      <c r="G99" s="76"/>
      <c r="H99" s="76"/>
      <c r="I99" s="76"/>
      <c r="J99" s="76"/>
      <c r="K99" s="76"/>
    </row>
    <row r="100" spans="1:11" x14ac:dyDescent="0.25">
      <c r="A100" s="78"/>
      <c r="B100" s="86"/>
      <c r="C100" s="86"/>
      <c r="D100" s="83"/>
      <c r="E100" s="83"/>
      <c r="F100" s="76"/>
      <c r="G100" s="76"/>
      <c r="H100" s="76"/>
      <c r="I100" s="76"/>
      <c r="J100" s="76"/>
      <c r="K100" s="76"/>
    </row>
    <row r="101" spans="1:11" x14ac:dyDescent="0.25">
      <c r="A101" s="78"/>
      <c r="B101" s="86"/>
      <c r="C101" s="86"/>
      <c r="D101" s="83"/>
      <c r="E101" s="83"/>
      <c r="F101" s="76"/>
      <c r="G101" s="76"/>
      <c r="H101" s="76"/>
      <c r="I101" s="76"/>
      <c r="J101" s="76"/>
      <c r="K101" s="76"/>
    </row>
    <row r="102" spans="1:11" x14ac:dyDescent="0.25">
      <c r="A102" s="78"/>
      <c r="B102" s="86"/>
      <c r="C102" s="86"/>
      <c r="D102" s="83"/>
      <c r="E102" s="83"/>
      <c r="F102" s="76"/>
      <c r="G102" s="76"/>
      <c r="H102" s="76"/>
      <c r="I102" s="76"/>
      <c r="J102" s="76"/>
      <c r="K102" s="76"/>
    </row>
    <row r="103" spans="1:11" x14ac:dyDescent="0.25">
      <c r="A103" s="78"/>
      <c r="B103" s="86"/>
      <c r="C103" s="86"/>
      <c r="D103" s="83"/>
      <c r="E103" s="83"/>
      <c r="F103" s="76"/>
      <c r="G103" s="76"/>
      <c r="H103" s="76"/>
      <c r="I103" s="76"/>
      <c r="J103" s="76"/>
      <c r="K103" s="76"/>
    </row>
    <row r="104" spans="1:11" x14ac:dyDescent="0.25">
      <c r="A104" s="78"/>
      <c r="B104" s="86"/>
      <c r="C104" s="86"/>
      <c r="D104" s="83"/>
      <c r="E104" s="83"/>
      <c r="F104" s="76"/>
      <c r="G104" s="76"/>
      <c r="H104" s="76"/>
      <c r="I104" s="76"/>
      <c r="J104" s="76"/>
      <c r="K104" s="76"/>
    </row>
    <row r="105" spans="1:11" x14ac:dyDescent="0.25">
      <c r="A105" s="78"/>
      <c r="B105" s="86"/>
      <c r="C105" s="86"/>
      <c r="D105" s="83"/>
      <c r="E105" s="83"/>
      <c r="F105" s="76"/>
      <c r="G105" s="76"/>
      <c r="H105" s="76"/>
      <c r="I105" s="76"/>
      <c r="J105" s="76"/>
      <c r="K105" s="76"/>
    </row>
    <row r="106" spans="1:11" x14ac:dyDescent="0.25">
      <c r="A106" s="78"/>
      <c r="B106" s="86"/>
      <c r="C106" s="86"/>
      <c r="D106" s="83"/>
      <c r="E106" s="83"/>
      <c r="F106" s="76"/>
      <c r="G106" s="76"/>
      <c r="H106" s="76"/>
      <c r="I106" s="76"/>
      <c r="J106" s="76"/>
      <c r="K106" s="76"/>
    </row>
    <row r="107" spans="1:11" x14ac:dyDescent="0.25">
      <c r="A107" s="78"/>
      <c r="B107" s="86"/>
      <c r="C107" s="86"/>
      <c r="D107" s="83"/>
      <c r="E107" s="83"/>
      <c r="F107" s="76"/>
      <c r="G107" s="76"/>
      <c r="H107" s="76"/>
      <c r="I107" s="76"/>
      <c r="J107" s="76"/>
      <c r="K107" s="76"/>
    </row>
    <row r="108" spans="1:11" x14ac:dyDescent="0.25">
      <c r="A108" s="78"/>
      <c r="B108" s="86"/>
      <c r="C108" s="86"/>
      <c r="D108" s="83"/>
      <c r="E108" s="83"/>
      <c r="F108" s="76"/>
      <c r="G108" s="76"/>
      <c r="H108" s="76"/>
      <c r="I108" s="76"/>
      <c r="J108" s="76"/>
      <c r="K108" s="76"/>
    </row>
    <row r="109" spans="1:11" x14ac:dyDescent="0.25">
      <c r="A109" s="78"/>
      <c r="B109" s="86"/>
      <c r="C109" s="86"/>
      <c r="D109" s="83"/>
      <c r="E109" s="83"/>
      <c r="F109" s="76"/>
      <c r="G109" s="76"/>
      <c r="H109" s="76"/>
      <c r="I109" s="76"/>
      <c r="J109" s="76"/>
      <c r="K109" s="76"/>
    </row>
    <row r="110" spans="1:11" x14ac:dyDescent="0.25">
      <c r="A110" s="78"/>
      <c r="B110" s="86"/>
      <c r="C110" s="86"/>
      <c r="D110" s="83"/>
      <c r="E110" s="83"/>
      <c r="F110" s="76"/>
      <c r="G110" s="76"/>
      <c r="H110" s="76"/>
      <c r="I110" s="76"/>
      <c r="J110" s="76"/>
      <c r="K110" s="76"/>
    </row>
    <row r="111" spans="1:11" x14ac:dyDescent="0.25">
      <c r="A111" s="78"/>
      <c r="B111" s="86"/>
      <c r="C111" s="86"/>
      <c r="D111" s="83"/>
      <c r="E111" s="83"/>
      <c r="F111" s="76"/>
      <c r="G111" s="76"/>
      <c r="H111" s="76"/>
      <c r="I111" s="76"/>
      <c r="J111" s="76"/>
      <c r="K111" s="76"/>
    </row>
    <row r="112" spans="1:11" x14ac:dyDescent="0.25">
      <c r="A112" s="78"/>
      <c r="B112" s="86"/>
      <c r="C112" s="86"/>
      <c r="D112" s="83"/>
      <c r="E112" s="83"/>
      <c r="F112" s="76"/>
      <c r="G112" s="76"/>
      <c r="H112" s="76"/>
      <c r="I112" s="76"/>
      <c r="J112" s="76"/>
      <c r="K112" s="76"/>
    </row>
    <row r="113" spans="1:11" x14ac:dyDescent="0.25">
      <c r="A113" s="78"/>
      <c r="B113" s="86"/>
      <c r="C113" s="86"/>
      <c r="D113" s="83"/>
      <c r="E113" s="83"/>
      <c r="F113" s="76"/>
      <c r="G113" s="76"/>
      <c r="H113" s="76"/>
      <c r="I113" s="76"/>
      <c r="J113" s="76"/>
      <c r="K113" s="76"/>
    </row>
    <row r="114" spans="1:11" x14ac:dyDescent="0.25">
      <c r="A114" s="78"/>
      <c r="B114" s="86"/>
      <c r="C114" s="86"/>
      <c r="D114" s="83"/>
      <c r="E114" s="83"/>
      <c r="F114" s="76"/>
      <c r="G114" s="76"/>
      <c r="H114" s="76"/>
      <c r="I114" s="76"/>
      <c r="J114" s="76"/>
      <c r="K114" s="76"/>
    </row>
    <row r="115" spans="1:11" x14ac:dyDescent="0.25">
      <c r="A115" s="78"/>
      <c r="B115" s="86"/>
      <c r="C115" s="86"/>
      <c r="D115" s="83"/>
      <c r="E115" s="83"/>
      <c r="F115" s="76"/>
      <c r="G115" s="76"/>
      <c r="H115" s="76"/>
      <c r="I115" s="76"/>
      <c r="J115" s="76"/>
      <c r="K115" s="76"/>
    </row>
    <row r="116" spans="1:11" x14ac:dyDescent="0.25">
      <c r="A116" s="78"/>
      <c r="B116" s="86"/>
      <c r="C116" s="86"/>
      <c r="D116" s="83"/>
      <c r="E116" s="83"/>
      <c r="F116" s="76"/>
      <c r="G116" s="76"/>
      <c r="H116" s="76"/>
      <c r="I116" s="76"/>
      <c r="J116" s="76"/>
      <c r="K116" s="76"/>
    </row>
    <row r="117" spans="1:11" x14ac:dyDescent="0.25">
      <c r="A117" s="78"/>
      <c r="B117" s="86"/>
      <c r="C117" s="86"/>
      <c r="D117" s="83"/>
      <c r="E117" s="83"/>
      <c r="F117" s="76"/>
      <c r="G117" s="76"/>
      <c r="H117" s="76"/>
      <c r="I117" s="76"/>
      <c r="J117" s="76"/>
      <c r="K117" s="76"/>
    </row>
    <row r="118" spans="1:11" x14ac:dyDescent="0.25">
      <c r="A118" s="78"/>
      <c r="B118" s="86"/>
      <c r="C118" s="86"/>
      <c r="D118" s="83"/>
      <c r="E118" s="83"/>
      <c r="F118" s="76"/>
      <c r="G118" s="76"/>
      <c r="H118" s="76"/>
      <c r="I118" s="76"/>
      <c r="J118" s="76"/>
      <c r="K118" s="76"/>
    </row>
    <row r="119" spans="1:11" x14ac:dyDescent="0.25">
      <c r="A119" s="78"/>
      <c r="B119" s="86"/>
      <c r="C119" s="86"/>
      <c r="D119" s="83"/>
      <c r="E119" s="83"/>
      <c r="F119" s="76"/>
      <c r="G119" s="76"/>
      <c r="H119" s="76"/>
      <c r="I119" s="76"/>
      <c r="J119" s="76"/>
      <c r="K119" s="76"/>
    </row>
    <row r="120" spans="1:11" x14ac:dyDescent="0.25">
      <c r="A120" s="78"/>
      <c r="B120" s="86"/>
      <c r="C120" s="86"/>
      <c r="D120" s="83"/>
      <c r="E120" s="83"/>
      <c r="F120" s="76"/>
      <c r="G120" s="76"/>
      <c r="H120" s="76"/>
      <c r="I120" s="76"/>
      <c r="J120" s="76"/>
      <c r="K120" s="76"/>
    </row>
    <row r="121" spans="1:11" x14ac:dyDescent="0.25">
      <c r="A121" s="78"/>
      <c r="B121" s="86"/>
      <c r="C121" s="86"/>
      <c r="D121" s="83"/>
      <c r="E121" s="83"/>
      <c r="F121" s="76"/>
      <c r="G121" s="76"/>
      <c r="H121" s="76"/>
      <c r="I121" s="76"/>
      <c r="J121" s="76"/>
      <c r="K121" s="76"/>
    </row>
    <row r="122" spans="1:11" x14ac:dyDescent="0.25">
      <c r="A122" s="78"/>
      <c r="B122" s="86"/>
      <c r="C122" s="86"/>
      <c r="D122" s="83"/>
      <c r="E122" s="83"/>
      <c r="F122" s="76"/>
      <c r="G122" s="76"/>
      <c r="H122" s="76"/>
      <c r="I122" s="76"/>
      <c r="J122" s="76"/>
      <c r="K122" s="76"/>
    </row>
    <row r="123" spans="1:11" x14ac:dyDescent="0.25">
      <c r="A123" s="78"/>
      <c r="B123" s="86"/>
      <c r="C123" s="86"/>
      <c r="D123" s="83"/>
      <c r="E123" s="83"/>
      <c r="F123" s="76"/>
      <c r="G123" s="76"/>
      <c r="H123" s="76"/>
      <c r="I123" s="76"/>
      <c r="J123" s="76"/>
      <c r="K123" s="76"/>
    </row>
    <row r="124" spans="1:11" x14ac:dyDescent="0.25">
      <c r="A124" s="78"/>
      <c r="B124" s="86"/>
      <c r="C124" s="86"/>
      <c r="D124" s="83"/>
      <c r="E124" s="83"/>
      <c r="F124" s="76"/>
      <c r="G124" s="76"/>
      <c r="H124" s="76"/>
      <c r="I124" s="76"/>
      <c r="J124" s="76"/>
      <c r="K124" s="76"/>
    </row>
    <row r="125" spans="1:11" x14ac:dyDescent="0.25">
      <c r="A125" s="78"/>
      <c r="B125" s="86"/>
      <c r="C125" s="86"/>
      <c r="D125" s="83"/>
      <c r="E125" s="83"/>
      <c r="F125" s="76"/>
      <c r="G125" s="76"/>
      <c r="H125" s="76"/>
      <c r="I125" s="76"/>
      <c r="J125" s="76"/>
      <c r="K125" s="76"/>
    </row>
    <row r="126" spans="1:11" x14ac:dyDescent="0.25">
      <c r="A126" s="78"/>
      <c r="B126" s="86"/>
      <c r="C126" s="86"/>
      <c r="D126" s="83"/>
      <c r="E126" s="83"/>
      <c r="F126" s="76"/>
      <c r="G126" s="76"/>
      <c r="H126" s="76"/>
      <c r="I126" s="76"/>
      <c r="J126" s="76"/>
      <c r="K126" s="76"/>
    </row>
    <row r="127" spans="1:11" x14ac:dyDescent="0.25">
      <c r="A127" s="78"/>
      <c r="B127" s="86"/>
      <c r="C127" s="86"/>
      <c r="D127" s="83"/>
      <c r="E127" s="83"/>
      <c r="F127" s="76"/>
      <c r="G127" s="76"/>
      <c r="H127" s="76"/>
      <c r="I127" s="76"/>
      <c r="J127" s="76"/>
      <c r="K127" s="76"/>
    </row>
    <row r="128" spans="1:11" x14ac:dyDescent="0.25">
      <c r="A128" s="78"/>
      <c r="B128" s="86"/>
      <c r="C128" s="86"/>
      <c r="D128" s="83"/>
      <c r="E128" s="83"/>
      <c r="F128" s="76"/>
      <c r="G128" s="76"/>
      <c r="H128" s="76"/>
      <c r="I128" s="76"/>
      <c r="J128" s="76"/>
      <c r="K128" s="76"/>
    </row>
    <row r="129" spans="1:11" x14ac:dyDescent="0.25">
      <c r="A129" s="78"/>
      <c r="B129" s="86"/>
      <c r="C129" s="86"/>
      <c r="D129" s="83"/>
      <c r="E129" s="83"/>
      <c r="F129" s="76"/>
      <c r="G129" s="76"/>
      <c r="H129" s="76"/>
      <c r="I129" s="76"/>
      <c r="J129" s="76"/>
      <c r="K129" s="76"/>
    </row>
    <row r="130" spans="1:11" x14ac:dyDescent="0.25">
      <c r="A130" s="78"/>
      <c r="B130" s="86"/>
      <c r="C130" s="86"/>
      <c r="D130" s="83"/>
      <c r="E130" s="83"/>
      <c r="F130" s="76"/>
      <c r="G130" s="76"/>
      <c r="H130" s="76"/>
      <c r="I130" s="76"/>
      <c r="J130" s="76"/>
      <c r="K130" s="76"/>
    </row>
    <row r="131" spans="1:11" x14ac:dyDescent="0.25">
      <c r="A131" s="78"/>
      <c r="B131" s="86"/>
      <c r="C131" s="86"/>
      <c r="D131" s="83"/>
      <c r="E131" s="83"/>
      <c r="F131" s="76"/>
      <c r="G131" s="76"/>
      <c r="H131" s="76"/>
      <c r="I131" s="76"/>
      <c r="J131" s="76"/>
      <c r="K131" s="76"/>
    </row>
    <row r="132" spans="1:11" x14ac:dyDescent="0.25">
      <c r="A132" s="78"/>
      <c r="B132" s="86"/>
      <c r="C132" s="86"/>
      <c r="D132" s="83"/>
      <c r="E132" s="83"/>
      <c r="F132" s="76"/>
      <c r="G132" s="76"/>
      <c r="H132" s="76"/>
      <c r="I132" s="76"/>
      <c r="J132" s="76"/>
      <c r="K132" s="76"/>
    </row>
    <row r="133" spans="1:11" x14ac:dyDescent="0.25">
      <c r="A133" s="78"/>
      <c r="B133" s="86"/>
      <c r="C133" s="86"/>
      <c r="D133" s="83"/>
      <c r="E133" s="83"/>
      <c r="F133" s="76"/>
      <c r="G133" s="76"/>
      <c r="H133" s="76"/>
      <c r="I133" s="76"/>
      <c r="J133" s="76"/>
      <c r="K133" s="76"/>
    </row>
    <row r="134" spans="1:11" x14ac:dyDescent="0.25">
      <c r="A134" s="78"/>
      <c r="B134" s="86"/>
      <c r="C134" s="86"/>
      <c r="D134" s="83"/>
      <c r="E134" s="83"/>
      <c r="F134" s="76"/>
      <c r="G134" s="76"/>
      <c r="H134" s="76"/>
      <c r="I134" s="76"/>
      <c r="J134" s="76"/>
      <c r="K134" s="76"/>
    </row>
    <row r="135" spans="1:11" x14ac:dyDescent="0.25">
      <c r="A135" s="78"/>
      <c r="B135" s="86"/>
      <c r="C135" s="86"/>
      <c r="D135" s="83"/>
      <c r="E135" s="83"/>
      <c r="F135" s="76"/>
      <c r="G135" s="76"/>
      <c r="H135" s="76"/>
      <c r="I135" s="76"/>
      <c r="J135" s="76"/>
      <c r="K135" s="76"/>
    </row>
    <row r="136" spans="1:11" x14ac:dyDescent="0.25">
      <c r="A136" s="78"/>
      <c r="B136" s="86"/>
      <c r="C136" s="86"/>
      <c r="D136" s="83"/>
      <c r="E136" s="83"/>
      <c r="F136" s="76"/>
      <c r="G136" s="76"/>
      <c r="H136" s="76"/>
      <c r="I136" s="76"/>
      <c r="J136" s="76"/>
      <c r="K136" s="76"/>
    </row>
    <row r="137" spans="1:11" x14ac:dyDescent="0.25">
      <c r="A137" s="78"/>
      <c r="B137" s="86"/>
      <c r="C137" s="86"/>
      <c r="D137" s="83"/>
      <c r="E137" s="83"/>
      <c r="F137" s="76"/>
      <c r="G137" s="76"/>
      <c r="H137" s="76"/>
      <c r="I137" s="76"/>
      <c r="J137" s="76"/>
      <c r="K137" s="76"/>
    </row>
    <row r="138" spans="1:11" x14ac:dyDescent="0.25">
      <c r="A138" s="78"/>
      <c r="B138" s="86"/>
      <c r="C138" s="86"/>
      <c r="D138" s="83"/>
      <c r="E138" s="83"/>
      <c r="F138" s="76"/>
      <c r="G138" s="76"/>
      <c r="H138" s="76"/>
      <c r="I138" s="76"/>
      <c r="J138" s="76"/>
      <c r="K138" s="76"/>
    </row>
    <row r="139" spans="1:11" x14ac:dyDescent="0.25">
      <c r="A139" s="78"/>
      <c r="B139" s="86"/>
      <c r="C139" s="86"/>
      <c r="D139" s="83"/>
      <c r="E139" s="83"/>
      <c r="F139" s="76"/>
      <c r="G139" s="76"/>
      <c r="H139" s="76"/>
      <c r="I139" s="76"/>
      <c r="J139" s="76"/>
      <c r="K139" s="76"/>
    </row>
    <row r="140" spans="1:11" x14ac:dyDescent="0.25">
      <c r="A140" s="78"/>
      <c r="B140" s="86"/>
      <c r="C140" s="86"/>
      <c r="D140" s="83"/>
      <c r="E140" s="83"/>
      <c r="F140" s="76"/>
      <c r="G140" s="76"/>
      <c r="H140" s="76"/>
      <c r="I140" s="76"/>
      <c r="J140" s="76"/>
      <c r="K140" s="76"/>
    </row>
    <row r="141" spans="1:11" x14ac:dyDescent="0.25">
      <c r="A141" s="78"/>
      <c r="B141" s="86"/>
      <c r="C141" s="86"/>
      <c r="D141" s="83"/>
      <c r="E141" s="83"/>
      <c r="F141" s="76"/>
      <c r="G141" s="76"/>
      <c r="H141" s="76"/>
      <c r="I141" s="76"/>
      <c r="J141" s="76"/>
      <c r="K141" s="76"/>
    </row>
    <row r="142" spans="1:11" x14ac:dyDescent="0.25">
      <c r="A142" s="78"/>
      <c r="B142" s="86"/>
      <c r="C142" s="86"/>
      <c r="D142" s="83"/>
      <c r="E142" s="83"/>
      <c r="F142" s="76"/>
      <c r="G142" s="76"/>
      <c r="H142" s="76"/>
      <c r="I142" s="76"/>
      <c r="J142" s="76"/>
      <c r="K142" s="76"/>
    </row>
    <row r="143" spans="1:11" x14ac:dyDescent="0.25">
      <c r="A143" s="78"/>
      <c r="B143" s="86"/>
      <c r="C143" s="86"/>
      <c r="D143" s="83"/>
      <c r="E143" s="83"/>
      <c r="F143" s="76"/>
      <c r="G143" s="76"/>
      <c r="H143" s="76"/>
      <c r="I143" s="76"/>
      <c r="J143" s="76"/>
      <c r="K143" s="76"/>
    </row>
    <row r="144" spans="1:11" x14ac:dyDescent="0.25">
      <c r="A144" s="78"/>
      <c r="B144" s="86"/>
      <c r="C144" s="86"/>
      <c r="D144" s="83"/>
      <c r="E144" s="83"/>
      <c r="F144" s="76"/>
      <c r="G144" s="76"/>
      <c r="H144" s="76"/>
      <c r="I144" s="76"/>
      <c r="J144" s="76"/>
      <c r="K144" s="76"/>
    </row>
    <row r="145" spans="1:11" x14ac:dyDescent="0.25">
      <c r="A145" s="78"/>
      <c r="B145" s="86"/>
      <c r="C145" s="86"/>
      <c r="D145" s="83"/>
      <c r="E145" s="83"/>
      <c r="F145" s="76"/>
      <c r="G145" s="76"/>
      <c r="H145" s="76"/>
      <c r="I145" s="76"/>
      <c r="J145" s="76"/>
      <c r="K145" s="76"/>
    </row>
    <row r="146" spans="1:11" x14ac:dyDescent="0.25">
      <c r="A146" s="78"/>
      <c r="B146" s="86"/>
      <c r="C146" s="86"/>
      <c r="D146" s="83"/>
      <c r="E146" s="83"/>
      <c r="F146" s="76"/>
      <c r="G146" s="76"/>
      <c r="H146" s="76"/>
      <c r="I146" s="76"/>
      <c r="J146" s="76"/>
      <c r="K146" s="76"/>
    </row>
    <row r="147" spans="1:11" x14ac:dyDescent="0.25">
      <c r="A147" s="78"/>
      <c r="B147" s="86"/>
      <c r="C147" s="86"/>
      <c r="D147" s="83"/>
      <c r="E147" s="83"/>
      <c r="F147" s="76"/>
      <c r="G147" s="76"/>
      <c r="H147" s="76"/>
      <c r="I147" s="76"/>
      <c r="J147" s="76"/>
      <c r="K147" s="76"/>
    </row>
    <row r="148" spans="1:11" x14ac:dyDescent="0.25">
      <c r="A148" s="78"/>
      <c r="B148" s="86"/>
      <c r="C148" s="86"/>
      <c r="D148" s="83"/>
      <c r="E148" s="83"/>
      <c r="F148" s="76"/>
      <c r="G148" s="76"/>
      <c r="H148" s="76"/>
      <c r="I148" s="76"/>
      <c r="J148" s="76"/>
      <c r="K148" s="76"/>
    </row>
    <row r="149" spans="1:11" x14ac:dyDescent="0.25">
      <c r="A149" s="78"/>
      <c r="B149" s="86"/>
      <c r="C149" s="86"/>
      <c r="D149" s="83"/>
      <c r="E149" s="83"/>
      <c r="F149" s="76"/>
      <c r="G149" s="76"/>
      <c r="H149" s="76"/>
      <c r="I149" s="76"/>
      <c r="J149" s="76"/>
      <c r="K149" s="76"/>
    </row>
    <row r="150" spans="1:11" x14ac:dyDescent="0.25">
      <c r="A150" s="78"/>
      <c r="B150" s="86"/>
      <c r="C150" s="86"/>
      <c r="D150" s="83"/>
      <c r="E150" s="83"/>
      <c r="F150" s="76"/>
      <c r="G150" s="76"/>
      <c r="H150" s="76"/>
      <c r="I150" s="76"/>
      <c r="J150" s="76"/>
      <c r="K150" s="76"/>
    </row>
    <row r="151" spans="1:11" x14ac:dyDescent="0.25">
      <c r="A151" s="78"/>
      <c r="B151" s="86"/>
      <c r="C151" s="86"/>
      <c r="D151" s="83"/>
      <c r="E151" s="83"/>
      <c r="F151" s="76"/>
      <c r="G151" s="76"/>
      <c r="H151" s="76"/>
      <c r="I151" s="76"/>
      <c r="J151" s="76"/>
      <c r="K151" s="76"/>
    </row>
    <row r="152" spans="1:11" x14ac:dyDescent="0.25">
      <c r="A152" s="78"/>
      <c r="B152" s="86"/>
      <c r="C152" s="86"/>
      <c r="D152" s="83"/>
      <c r="E152" s="83"/>
      <c r="F152" s="76"/>
      <c r="G152" s="76"/>
      <c r="H152" s="76"/>
      <c r="I152" s="76"/>
      <c r="J152" s="76"/>
      <c r="K152" s="76"/>
    </row>
    <row r="153" spans="1:11" x14ac:dyDescent="0.25">
      <c r="A153" s="78"/>
      <c r="B153" s="86"/>
      <c r="C153" s="86"/>
      <c r="D153" s="83"/>
      <c r="E153" s="83"/>
      <c r="F153" s="76"/>
      <c r="G153" s="76"/>
      <c r="H153" s="76"/>
      <c r="I153" s="76"/>
      <c r="J153" s="76"/>
      <c r="K153" s="76"/>
    </row>
    <row r="154" spans="1:11" x14ac:dyDescent="0.25">
      <c r="A154" s="78"/>
      <c r="B154" s="86"/>
      <c r="C154" s="86"/>
      <c r="D154" s="83"/>
      <c r="E154" s="83"/>
      <c r="F154" s="76"/>
      <c r="G154" s="76"/>
      <c r="H154" s="76"/>
      <c r="I154" s="76"/>
      <c r="J154" s="76"/>
      <c r="K154" s="76"/>
    </row>
    <row r="155" spans="1:11" x14ac:dyDescent="0.25">
      <c r="A155" s="78"/>
      <c r="B155" s="86"/>
      <c r="C155" s="86"/>
      <c r="D155" s="83"/>
      <c r="E155" s="83"/>
      <c r="F155" s="76"/>
      <c r="G155" s="76"/>
      <c r="H155" s="76"/>
      <c r="I155" s="76"/>
      <c r="J155" s="76"/>
      <c r="K155" s="76"/>
    </row>
    <row r="156" spans="1:11" x14ac:dyDescent="0.25">
      <c r="A156" s="78"/>
      <c r="B156" s="86"/>
      <c r="C156" s="86"/>
      <c r="D156" s="83"/>
      <c r="E156" s="83"/>
      <c r="F156" s="76"/>
      <c r="G156" s="76"/>
      <c r="H156" s="76"/>
      <c r="I156" s="76"/>
      <c r="J156" s="76"/>
      <c r="K156" s="76"/>
    </row>
    <row r="157" spans="1:11" x14ac:dyDescent="0.25">
      <c r="A157" s="78"/>
      <c r="B157" s="86"/>
      <c r="C157" s="86"/>
      <c r="D157" s="83"/>
      <c r="E157" s="83"/>
      <c r="F157" s="76"/>
      <c r="G157" s="76"/>
      <c r="H157" s="76"/>
      <c r="I157" s="76"/>
      <c r="J157" s="76"/>
      <c r="K157" s="76"/>
    </row>
    <row r="158" spans="1:11" x14ac:dyDescent="0.25">
      <c r="A158" s="78"/>
      <c r="B158" s="86"/>
      <c r="C158" s="86"/>
      <c r="D158" s="83"/>
      <c r="E158" s="83"/>
      <c r="F158" s="76"/>
      <c r="G158" s="76"/>
      <c r="H158" s="76"/>
      <c r="I158" s="76"/>
      <c r="J158" s="76"/>
      <c r="K158" s="76"/>
    </row>
    <row r="159" spans="1:11" x14ac:dyDescent="0.25">
      <c r="A159" s="78"/>
      <c r="B159" s="86"/>
      <c r="C159" s="86"/>
      <c r="D159" s="83"/>
      <c r="E159" s="83"/>
      <c r="F159" s="76"/>
      <c r="G159" s="76"/>
      <c r="H159" s="76"/>
      <c r="I159" s="76"/>
      <c r="J159" s="76"/>
      <c r="K159" s="76"/>
    </row>
    <row r="160" spans="1:11" x14ac:dyDescent="0.25">
      <c r="A160" s="78"/>
      <c r="B160" s="86"/>
      <c r="C160" s="86"/>
      <c r="D160" s="83"/>
      <c r="E160" s="83"/>
      <c r="F160" s="76"/>
      <c r="G160" s="76"/>
      <c r="H160" s="76"/>
      <c r="I160" s="76"/>
      <c r="J160" s="76"/>
      <c r="K160" s="76"/>
    </row>
    <row r="161" spans="1:11" x14ac:dyDescent="0.25">
      <c r="A161" s="78"/>
      <c r="B161" s="86"/>
      <c r="C161" s="86"/>
      <c r="D161" s="83"/>
      <c r="E161" s="83"/>
      <c r="F161" s="76"/>
      <c r="G161" s="76"/>
      <c r="H161" s="76"/>
      <c r="I161" s="76"/>
      <c r="J161" s="76"/>
      <c r="K161" s="76"/>
    </row>
    <row r="162" spans="1:11" x14ac:dyDescent="0.25">
      <c r="A162" s="78"/>
      <c r="B162" s="86"/>
      <c r="C162" s="86"/>
      <c r="D162" s="83"/>
      <c r="E162" s="83"/>
      <c r="F162" s="76"/>
      <c r="G162" s="76"/>
      <c r="H162" s="76"/>
      <c r="I162" s="76"/>
      <c r="J162" s="76"/>
      <c r="K162" s="76"/>
    </row>
    <row r="163" spans="1:11" x14ac:dyDescent="0.25">
      <c r="A163" s="78"/>
      <c r="B163" s="86"/>
      <c r="C163" s="86"/>
      <c r="D163" s="83"/>
      <c r="E163" s="83"/>
      <c r="F163" s="76"/>
      <c r="G163" s="76"/>
      <c r="H163" s="76"/>
      <c r="I163" s="76"/>
      <c r="J163" s="76"/>
      <c r="K163" s="76"/>
    </row>
    <row r="164" spans="1:11" x14ac:dyDescent="0.25">
      <c r="A164" s="78"/>
      <c r="B164" s="86"/>
      <c r="C164" s="86"/>
      <c r="D164" s="83"/>
      <c r="E164" s="83"/>
      <c r="F164" s="76"/>
      <c r="G164" s="76"/>
      <c r="H164" s="76"/>
      <c r="I164" s="76"/>
      <c r="J164" s="76"/>
      <c r="K164" s="76"/>
    </row>
    <row r="165" spans="1:11" x14ac:dyDescent="0.25">
      <c r="A165" s="78"/>
      <c r="B165" s="86"/>
      <c r="C165" s="86"/>
      <c r="D165" s="83"/>
      <c r="E165" s="83"/>
      <c r="F165" s="76"/>
      <c r="G165" s="76"/>
      <c r="H165" s="76"/>
      <c r="I165" s="76"/>
      <c r="J165" s="76"/>
      <c r="K165" s="76"/>
    </row>
    <row r="166" spans="1:11" x14ac:dyDescent="0.25">
      <c r="A166" s="78"/>
      <c r="B166" s="86"/>
      <c r="C166" s="86"/>
      <c r="D166" s="83"/>
      <c r="E166" s="83"/>
      <c r="F166" s="76"/>
      <c r="G166" s="76"/>
      <c r="H166" s="76"/>
      <c r="I166" s="76"/>
      <c r="J166" s="76"/>
      <c r="K166" s="76"/>
    </row>
    <row r="167" spans="1:11" x14ac:dyDescent="0.25">
      <c r="A167" s="78"/>
      <c r="B167" s="86"/>
      <c r="C167" s="86"/>
      <c r="D167" s="83"/>
      <c r="E167" s="83"/>
      <c r="F167" s="76"/>
      <c r="G167" s="76"/>
      <c r="H167" s="76"/>
      <c r="I167" s="76"/>
      <c r="J167" s="76"/>
      <c r="K167" s="76"/>
    </row>
    <row r="168" spans="1:11" x14ac:dyDescent="0.25">
      <c r="A168" s="78"/>
      <c r="B168" s="78"/>
      <c r="C168" s="78"/>
      <c r="D168" s="80"/>
      <c r="E168" s="80"/>
      <c r="F168" s="76"/>
      <c r="G168" s="76"/>
      <c r="H168" s="76"/>
      <c r="I168" s="76"/>
      <c r="J168" s="76"/>
      <c r="K168" s="76"/>
    </row>
    <row r="169" spans="1:11" x14ac:dyDescent="0.25">
      <c r="A169" s="78"/>
      <c r="B169" s="78"/>
      <c r="C169" s="78"/>
      <c r="D169" s="80"/>
      <c r="E169" s="80"/>
      <c r="F169" s="76"/>
      <c r="G169" s="76"/>
      <c r="H169" s="76"/>
      <c r="I169" s="76"/>
      <c r="J169" s="76"/>
      <c r="K169" s="76"/>
    </row>
    <row r="170" spans="1:11" x14ac:dyDescent="0.25">
      <c r="A170" s="78"/>
      <c r="B170" s="78"/>
      <c r="C170" s="78"/>
      <c r="D170" s="80"/>
      <c r="E170" s="80"/>
      <c r="F170" s="76"/>
      <c r="G170" s="76"/>
      <c r="H170" s="76"/>
      <c r="I170" s="76"/>
      <c r="J170" s="76"/>
      <c r="K170" s="76"/>
    </row>
    <row r="171" spans="1:11" x14ac:dyDescent="0.25">
      <c r="A171" s="78"/>
      <c r="B171" s="78"/>
      <c r="C171" s="78"/>
      <c r="D171" s="80"/>
      <c r="E171" s="80"/>
      <c r="F171" s="76"/>
      <c r="G171" s="76"/>
      <c r="H171" s="76"/>
      <c r="I171" s="76"/>
      <c r="J171" s="76"/>
      <c r="K171" s="76"/>
    </row>
    <row r="172" spans="1:11" x14ac:dyDescent="0.25">
      <c r="A172" s="78"/>
      <c r="B172" s="78"/>
      <c r="C172" s="78"/>
      <c r="D172" s="80"/>
      <c r="E172" s="80"/>
      <c r="F172" s="76"/>
      <c r="G172" s="76"/>
      <c r="H172" s="76"/>
      <c r="I172" s="76"/>
      <c r="J172" s="76"/>
      <c r="K172" s="76"/>
    </row>
    <row r="173" spans="1:11" x14ac:dyDescent="0.25">
      <c r="A173" s="78"/>
      <c r="B173" s="78"/>
      <c r="C173" s="78"/>
      <c r="D173" s="80"/>
      <c r="E173" s="80"/>
      <c r="F173" s="76"/>
      <c r="G173" s="76"/>
      <c r="H173" s="76"/>
      <c r="I173" s="76"/>
      <c r="J173" s="76"/>
      <c r="K173" s="76"/>
    </row>
    <row r="174" spans="1:11" x14ac:dyDescent="0.25">
      <c r="A174" s="78"/>
      <c r="B174" s="78"/>
      <c r="C174" s="78"/>
      <c r="D174" s="80"/>
      <c r="E174" s="80"/>
      <c r="F174" s="76"/>
      <c r="G174" s="76"/>
      <c r="H174" s="76"/>
      <c r="I174" s="76"/>
      <c r="J174" s="76"/>
      <c r="K174" s="76"/>
    </row>
    <row r="175" spans="1:11" x14ac:dyDescent="0.25">
      <c r="A175" s="78"/>
      <c r="B175" s="78"/>
      <c r="C175" s="78"/>
      <c r="D175" s="80"/>
      <c r="E175" s="80"/>
      <c r="F175" s="76"/>
      <c r="G175" s="76"/>
      <c r="H175" s="76"/>
      <c r="I175" s="76"/>
      <c r="J175" s="76"/>
      <c r="K175" s="76"/>
    </row>
    <row r="176" spans="1:11" x14ac:dyDescent="0.25">
      <c r="A176" s="78"/>
      <c r="B176" s="78"/>
      <c r="C176" s="78"/>
      <c r="D176" s="80"/>
      <c r="E176" s="80"/>
      <c r="F176" s="76"/>
      <c r="G176" s="76"/>
      <c r="H176" s="76"/>
      <c r="I176" s="76"/>
      <c r="J176" s="76"/>
      <c r="K176" s="76"/>
    </row>
    <row r="177" spans="1:11" x14ac:dyDescent="0.25">
      <c r="A177" s="78"/>
      <c r="B177" s="78"/>
      <c r="C177" s="78"/>
      <c r="D177" s="80"/>
      <c r="E177" s="80"/>
      <c r="F177" s="76"/>
      <c r="G177" s="76"/>
      <c r="H177" s="76"/>
      <c r="I177" s="76"/>
      <c r="J177" s="76"/>
      <c r="K177" s="76"/>
    </row>
    <row r="178" spans="1:11" x14ac:dyDescent="0.25">
      <c r="A178" s="78"/>
      <c r="B178" s="78"/>
      <c r="C178" s="78"/>
      <c r="D178" s="80"/>
      <c r="E178" s="80"/>
      <c r="F178" s="76"/>
      <c r="G178" s="76"/>
      <c r="H178" s="76"/>
      <c r="I178" s="76"/>
      <c r="J178" s="76"/>
      <c r="K178" s="76"/>
    </row>
    <row r="179" spans="1:11" x14ac:dyDescent="0.25">
      <c r="A179" s="78"/>
      <c r="B179" s="78"/>
      <c r="C179" s="78"/>
      <c r="D179" s="80"/>
      <c r="E179" s="80"/>
      <c r="F179" s="76"/>
      <c r="G179" s="76"/>
      <c r="H179" s="76"/>
      <c r="I179" s="76"/>
      <c r="J179" s="76"/>
      <c r="K179" s="76"/>
    </row>
    <row r="180" spans="1:11" x14ac:dyDescent="0.25">
      <c r="A180" s="78"/>
      <c r="B180" s="78"/>
      <c r="C180" s="78"/>
      <c r="D180" s="80"/>
      <c r="E180" s="80"/>
      <c r="F180" s="76"/>
      <c r="G180" s="76"/>
      <c r="H180" s="76"/>
      <c r="I180" s="76"/>
      <c r="J180" s="76"/>
      <c r="K180" s="76"/>
    </row>
    <row r="181" spans="1:11" x14ac:dyDescent="0.25">
      <c r="A181" s="78"/>
      <c r="B181" s="78"/>
      <c r="C181" s="78"/>
      <c r="D181" s="80"/>
      <c r="E181" s="80"/>
      <c r="F181" s="76"/>
      <c r="G181" s="76"/>
      <c r="H181" s="76"/>
      <c r="I181" s="76"/>
      <c r="J181" s="76"/>
      <c r="K181" s="76"/>
    </row>
    <row r="182" spans="1:11" x14ac:dyDescent="0.25">
      <c r="A182" s="78"/>
      <c r="B182" s="78"/>
      <c r="C182" s="78"/>
      <c r="D182" s="80"/>
      <c r="E182" s="80"/>
      <c r="F182" s="76"/>
      <c r="G182" s="76"/>
      <c r="H182" s="76"/>
      <c r="I182" s="76"/>
      <c r="J182" s="76"/>
      <c r="K182" s="76"/>
    </row>
    <row r="183" spans="1:11" x14ac:dyDescent="0.25">
      <c r="A183" s="78"/>
      <c r="B183" s="78"/>
      <c r="C183" s="78"/>
      <c r="D183" s="80"/>
      <c r="E183" s="80"/>
      <c r="F183" s="76"/>
      <c r="G183" s="76"/>
      <c r="H183" s="76"/>
      <c r="I183" s="76"/>
      <c r="J183" s="76"/>
      <c r="K183" s="76"/>
    </row>
    <row r="184" spans="1:11" x14ac:dyDescent="0.25">
      <c r="A184" s="78"/>
      <c r="B184" s="78"/>
      <c r="C184" s="78"/>
      <c r="D184" s="80"/>
      <c r="E184" s="80"/>
      <c r="F184" s="76"/>
      <c r="G184" s="76"/>
      <c r="H184" s="76"/>
      <c r="I184" s="76"/>
      <c r="J184" s="76"/>
      <c r="K184" s="76"/>
    </row>
    <row r="185" spans="1:11" x14ac:dyDescent="0.25">
      <c r="A185" s="78"/>
      <c r="B185" s="78"/>
      <c r="C185" s="78"/>
      <c r="D185" s="80"/>
      <c r="E185" s="80"/>
      <c r="F185" s="76"/>
      <c r="G185" s="76"/>
      <c r="H185" s="76"/>
      <c r="I185" s="76"/>
      <c r="J185" s="76"/>
      <c r="K185" s="76"/>
    </row>
    <row r="186" spans="1:11" x14ac:dyDescent="0.25">
      <c r="A186" s="78"/>
      <c r="B186" s="78"/>
      <c r="C186" s="78"/>
      <c r="D186" s="80"/>
      <c r="E186" s="80"/>
      <c r="F186" s="76"/>
      <c r="G186" s="76"/>
      <c r="H186" s="76"/>
      <c r="I186" s="76"/>
      <c r="J186" s="76"/>
      <c r="K186" s="76"/>
    </row>
    <row r="187" spans="1:11" x14ac:dyDescent="0.25">
      <c r="A187" s="78"/>
      <c r="B187" s="78"/>
      <c r="C187" s="78"/>
      <c r="D187" s="80"/>
      <c r="E187" s="80"/>
      <c r="F187" s="76"/>
      <c r="G187" s="76"/>
      <c r="H187" s="76"/>
      <c r="I187" s="76"/>
      <c r="J187" s="76"/>
      <c r="K187" s="76"/>
    </row>
    <row r="188" spans="1:11" x14ac:dyDescent="0.25">
      <c r="A188" s="78"/>
      <c r="B188" s="78"/>
      <c r="C188" s="78"/>
      <c r="D188" s="80"/>
      <c r="E188" s="80"/>
      <c r="F188" s="76"/>
      <c r="G188" s="76"/>
      <c r="H188" s="76"/>
      <c r="I188" s="76"/>
      <c r="J188" s="76"/>
      <c r="K188" s="76"/>
    </row>
    <row r="189" spans="1:11" x14ac:dyDescent="0.25">
      <c r="A189" s="78"/>
      <c r="B189" s="78"/>
      <c r="C189" s="78"/>
      <c r="D189" s="80"/>
      <c r="E189" s="80"/>
      <c r="F189" s="76"/>
      <c r="G189" s="76"/>
      <c r="H189" s="76"/>
      <c r="I189" s="76"/>
      <c r="J189" s="76"/>
      <c r="K189" s="76"/>
    </row>
    <row r="190" spans="1:11" x14ac:dyDescent="0.25">
      <c r="A190" s="78"/>
      <c r="B190" s="78"/>
      <c r="C190" s="78"/>
      <c r="D190" s="80"/>
      <c r="E190" s="80"/>
      <c r="F190" s="76"/>
      <c r="G190" s="76"/>
      <c r="H190" s="76"/>
      <c r="I190" s="76"/>
      <c r="J190" s="76"/>
      <c r="K190" s="76"/>
    </row>
    <row r="191" spans="1:11" x14ac:dyDescent="0.25">
      <c r="A191" s="78"/>
      <c r="B191" s="78"/>
      <c r="C191" s="78"/>
      <c r="D191" s="80"/>
      <c r="E191" s="80"/>
      <c r="F191" s="76"/>
      <c r="G191" s="76"/>
      <c r="H191" s="76"/>
      <c r="I191" s="76"/>
      <c r="J191" s="76"/>
      <c r="K191" s="76"/>
    </row>
    <row r="192" spans="1:11" x14ac:dyDescent="0.25">
      <c r="A192" s="75"/>
      <c r="B192" s="75"/>
      <c r="C192" s="75"/>
      <c r="D192" s="76"/>
      <c r="E192" s="76"/>
      <c r="F192" s="76"/>
      <c r="G192" s="76"/>
      <c r="H192" s="76"/>
      <c r="I192" s="76"/>
      <c r="J192" s="76"/>
      <c r="K192" s="76"/>
    </row>
    <row r="193" spans="1:11" x14ac:dyDescent="0.25">
      <c r="A193" s="75"/>
      <c r="B193" s="75"/>
      <c r="C193" s="75"/>
      <c r="D193" s="76"/>
      <c r="E193" s="76"/>
      <c r="F193" s="76"/>
      <c r="G193" s="76"/>
      <c r="H193" s="76"/>
      <c r="I193" s="76"/>
      <c r="J193" s="76"/>
      <c r="K193" s="76"/>
    </row>
    <row r="194" spans="1:11" x14ac:dyDescent="0.25">
      <c r="A194" s="75"/>
      <c r="B194" s="75"/>
      <c r="C194" s="75"/>
      <c r="D194" s="76"/>
      <c r="E194" s="76"/>
      <c r="F194" s="76"/>
      <c r="G194" s="76"/>
      <c r="H194" s="76"/>
      <c r="I194" s="76"/>
      <c r="J194" s="76"/>
      <c r="K194" s="76"/>
    </row>
    <row r="195" spans="1:11" x14ac:dyDescent="0.25">
      <c r="A195" s="75"/>
      <c r="B195" s="75"/>
      <c r="C195" s="75"/>
      <c r="D195" s="76"/>
      <c r="E195" s="76"/>
      <c r="F195" s="76"/>
      <c r="G195" s="76"/>
      <c r="H195" s="76"/>
      <c r="I195" s="76"/>
      <c r="J195" s="76"/>
      <c r="K195" s="76"/>
    </row>
    <row r="196" spans="1:11" x14ac:dyDescent="0.25">
      <c r="A196" s="75"/>
      <c r="B196" s="75"/>
      <c r="C196" s="75"/>
      <c r="D196" s="76"/>
      <c r="E196" s="76"/>
      <c r="F196" s="76"/>
      <c r="G196" s="76"/>
      <c r="H196" s="76"/>
      <c r="I196" s="76"/>
      <c r="J196" s="76"/>
      <c r="K196" s="76"/>
    </row>
    <row r="197" spans="1:11" x14ac:dyDescent="0.25">
      <c r="A197" s="75"/>
      <c r="B197" s="75"/>
      <c r="C197" s="75"/>
      <c r="D197" s="76"/>
      <c r="E197" s="76"/>
      <c r="F197" s="76"/>
      <c r="G197" s="76"/>
      <c r="H197" s="76"/>
      <c r="I197" s="76"/>
      <c r="J197" s="76"/>
      <c r="K197" s="76"/>
    </row>
    <row r="198" spans="1:11" x14ac:dyDescent="0.25">
      <c r="A198" s="75"/>
      <c r="B198" s="75"/>
      <c r="C198" s="75"/>
      <c r="D198" s="76"/>
      <c r="E198" s="76"/>
      <c r="F198" s="76"/>
      <c r="G198" s="76"/>
      <c r="H198" s="76"/>
      <c r="I198" s="76"/>
      <c r="J198" s="76"/>
      <c r="K198" s="76"/>
    </row>
    <row r="199" spans="1:11" x14ac:dyDescent="0.25">
      <c r="A199" s="75"/>
      <c r="B199" s="75"/>
      <c r="C199" s="75"/>
      <c r="D199" s="76"/>
      <c r="E199" s="76"/>
      <c r="F199" s="76"/>
      <c r="G199" s="76"/>
      <c r="H199" s="76"/>
      <c r="I199" s="76"/>
      <c r="J199" s="76"/>
      <c r="K199" s="76"/>
    </row>
    <row r="200" spans="1:11" x14ac:dyDescent="0.25">
      <c r="A200" s="75"/>
      <c r="B200" s="75"/>
      <c r="C200" s="75"/>
      <c r="D200" s="76"/>
      <c r="E200" s="76"/>
      <c r="F200" s="76"/>
      <c r="G200" s="76"/>
      <c r="H200" s="76"/>
      <c r="I200" s="76"/>
      <c r="J200" s="76"/>
      <c r="K200" s="76"/>
    </row>
    <row r="201" spans="1:11" x14ac:dyDescent="0.25">
      <c r="A201" s="75"/>
      <c r="B201" s="75"/>
      <c r="C201" s="75"/>
      <c r="D201" s="76"/>
      <c r="E201" s="76"/>
      <c r="F201" s="76"/>
      <c r="G201" s="76"/>
      <c r="H201" s="76"/>
      <c r="I201" s="76"/>
      <c r="J201" s="76"/>
      <c r="K201" s="76"/>
    </row>
    <row r="202" spans="1:11" x14ac:dyDescent="0.25">
      <c r="A202" s="75"/>
      <c r="B202" s="75"/>
      <c r="C202" s="75"/>
      <c r="D202" s="76"/>
      <c r="E202" s="76"/>
      <c r="F202" s="76"/>
      <c r="G202" s="76"/>
      <c r="H202" s="76"/>
      <c r="I202" s="76"/>
      <c r="J202" s="76"/>
      <c r="K202" s="76"/>
    </row>
    <row r="203" spans="1:11" x14ac:dyDescent="0.25">
      <c r="A203" s="75"/>
      <c r="B203" s="75"/>
      <c r="C203" s="75"/>
      <c r="D203" s="76"/>
      <c r="E203" s="76"/>
      <c r="F203" s="76"/>
      <c r="G203" s="76"/>
      <c r="H203" s="76"/>
      <c r="I203" s="76"/>
      <c r="J203" s="76"/>
      <c r="K203" s="76"/>
    </row>
    <row r="204" spans="1:11" x14ac:dyDescent="0.25">
      <c r="A204" s="75"/>
      <c r="B204" s="75"/>
      <c r="C204" s="75"/>
      <c r="D204" s="76"/>
      <c r="E204" s="76"/>
      <c r="F204" s="76"/>
      <c r="G204" s="76"/>
      <c r="H204" s="76"/>
      <c r="I204" s="76"/>
      <c r="J204" s="76"/>
      <c r="K204" s="76"/>
    </row>
    <row r="205" spans="1:11" x14ac:dyDescent="0.25">
      <c r="A205" s="75"/>
      <c r="B205" s="75"/>
      <c r="C205" s="75"/>
      <c r="D205" s="76"/>
      <c r="E205" s="76"/>
      <c r="F205" s="76"/>
      <c r="G205" s="76"/>
      <c r="H205" s="76"/>
      <c r="I205" s="76"/>
      <c r="J205" s="76"/>
      <c r="K205" s="76"/>
    </row>
    <row r="206" spans="1:11" x14ac:dyDescent="0.25">
      <c r="A206" s="75"/>
      <c r="B206" s="75"/>
      <c r="C206" s="75"/>
      <c r="D206" s="76"/>
      <c r="E206" s="76"/>
      <c r="F206" s="76"/>
      <c r="G206" s="76"/>
      <c r="H206" s="76"/>
      <c r="I206" s="76"/>
      <c r="J206" s="76"/>
      <c r="K206" s="76"/>
    </row>
    <row r="207" spans="1:11" x14ac:dyDescent="0.25">
      <c r="A207" s="75"/>
      <c r="B207" s="75"/>
      <c r="C207" s="75"/>
      <c r="D207" s="76"/>
      <c r="E207" s="76"/>
      <c r="F207" s="76"/>
      <c r="G207" s="76"/>
      <c r="H207" s="76"/>
      <c r="I207" s="76"/>
      <c r="J207" s="76"/>
      <c r="K207" s="76"/>
    </row>
    <row r="208" spans="1:11" x14ac:dyDescent="0.25">
      <c r="A208" s="75"/>
      <c r="B208" s="75"/>
      <c r="C208" s="75"/>
      <c r="D208" s="76"/>
      <c r="E208" s="76"/>
      <c r="F208" s="76"/>
      <c r="G208" s="76"/>
      <c r="H208" s="76"/>
      <c r="I208" s="76"/>
      <c r="J208" s="76"/>
      <c r="K208" s="76"/>
    </row>
    <row r="209" spans="1:11" x14ac:dyDescent="0.25">
      <c r="A209" s="75"/>
      <c r="B209" s="75"/>
      <c r="C209" s="75"/>
      <c r="D209" s="76"/>
      <c r="E209" s="76"/>
      <c r="F209" s="76"/>
      <c r="G209" s="76"/>
      <c r="H209" s="76"/>
      <c r="I209" s="76"/>
      <c r="J209" s="76"/>
      <c r="K209" s="76"/>
    </row>
    <row r="210" spans="1:11" x14ac:dyDescent="0.25">
      <c r="A210" s="75"/>
      <c r="B210" s="75"/>
      <c r="C210" s="75"/>
      <c r="D210" s="76"/>
      <c r="E210" s="76"/>
      <c r="F210" s="76"/>
      <c r="G210" s="76"/>
      <c r="H210" s="76"/>
      <c r="I210" s="76"/>
      <c r="J210" s="76"/>
      <c r="K210" s="76"/>
    </row>
    <row r="211" spans="1:11" x14ac:dyDescent="0.25">
      <c r="A211" s="75"/>
      <c r="B211" s="75"/>
      <c r="C211" s="75"/>
      <c r="D211" s="76"/>
      <c r="E211" s="76"/>
      <c r="F211" s="76"/>
      <c r="G211" s="76"/>
      <c r="H211" s="76"/>
      <c r="I211" s="76"/>
      <c r="J211" s="76"/>
      <c r="K211" s="76"/>
    </row>
  </sheetData>
  <mergeCells count="1">
    <mergeCell ref="D3:E3"/>
  </mergeCells>
  <pageMargins left="0.7" right="0.7" top="0.75" bottom="0.75" header="0.3" footer="0.3"/>
  <pageSetup scale="73" orientation="portrait" r:id="rId1"/>
  <drawing r:id="rId2"/>
  <legacyDrawing r:id="rId3"/>
  <oleObjects>
    <mc:AlternateContent xmlns:mc="http://schemas.openxmlformats.org/markup-compatibility/2006">
      <mc:Choice Requires="x14">
        <oleObject progId="Word.Document.12" shapeId="453633" r:id="rId4">
          <objectPr defaultSize="0" r:id="rId5">
            <anchor moveWithCells="1">
              <from>
                <xdr:col>1</xdr:col>
                <xdr:colOff>0</xdr:colOff>
                <xdr:row>46</xdr:row>
                <xdr:rowOff>0</xdr:rowOff>
              </from>
              <to>
                <xdr:col>10</xdr:col>
                <xdr:colOff>304800</xdr:colOff>
                <xdr:row>49</xdr:row>
                <xdr:rowOff>95250</xdr:rowOff>
              </to>
            </anchor>
          </objectPr>
        </oleObject>
      </mc:Choice>
      <mc:Fallback>
        <oleObject progId="Word.Document.12" shapeId="453633" r:id="rId4"/>
      </mc:Fallback>
    </mc:AlternateContent>
  </oleObject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11"/>
  <sheetViews>
    <sheetView topLeftCell="A34" workbookViewId="0">
      <selection activeCell="M50" sqref="M50"/>
    </sheetView>
  </sheetViews>
  <sheetFormatPr defaultColWidth="9.140625" defaultRowHeight="15" x14ac:dyDescent="0.25"/>
  <cols>
    <col min="1" max="1" width="5.28515625" style="61" customWidth="1"/>
    <col min="2" max="2" width="9.140625" style="61"/>
    <col min="3" max="3" width="10.85546875" style="61" customWidth="1"/>
    <col min="4" max="4" width="9.7109375" style="59" customWidth="1"/>
    <col min="5" max="16384" width="9.140625" style="59"/>
  </cols>
  <sheetData>
    <row r="1" spans="1:10" ht="21" x14ac:dyDescent="0.35">
      <c r="A1" s="63" t="s">
        <v>208</v>
      </c>
    </row>
    <row r="2" spans="1:10" x14ac:dyDescent="0.25">
      <c r="B2" s="65">
        <v>3.1</v>
      </c>
      <c r="C2" s="61" t="s">
        <v>24</v>
      </c>
      <c r="D2" s="242" t="s">
        <v>288</v>
      </c>
      <c r="E2" s="61"/>
    </row>
    <row r="3" spans="1:10" x14ac:dyDescent="0.25">
      <c r="B3" s="65" t="s">
        <v>75</v>
      </c>
      <c r="C3" s="61" t="s">
        <v>26</v>
      </c>
      <c r="D3" s="306" t="s">
        <v>247</v>
      </c>
      <c r="E3" s="306"/>
    </row>
    <row r="4" spans="1:10" x14ac:dyDescent="0.25">
      <c r="B4" s="25" t="s">
        <v>27</v>
      </c>
      <c r="D4" s="26" t="s">
        <v>76</v>
      </c>
      <c r="E4" s="66"/>
      <c r="F4" s="66"/>
      <c r="G4" s="66"/>
      <c r="H4" s="66"/>
      <c r="I4" s="66"/>
      <c r="J4" s="66"/>
    </row>
    <row r="5" spans="1:10" x14ac:dyDescent="0.25">
      <c r="B5" s="28"/>
    </row>
    <row r="6" spans="1:10" x14ac:dyDescent="0.25">
      <c r="F6" s="26" t="s">
        <v>29</v>
      </c>
      <c r="G6" s="26"/>
      <c r="H6" s="26" t="s">
        <v>218</v>
      </c>
      <c r="I6" s="26"/>
      <c r="J6" s="26"/>
    </row>
    <row r="7" spans="1:10" ht="26.25" x14ac:dyDescent="0.25">
      <c r="A7" s="60" t="s">
        <v>31</v>
      </c>
      <c r="B7" s="60" t="s">
        <v>32</v>
      </c>
      <c r="C7" s="60" t="s">
        <v>33</v>
      </c>
    </row>
    <row r="8" spans="1:10" x14ac:dyDescent="0.25">
      <c r="B8" s="62" t="s">
        <v>34</v>
      </c>
      <c r="C8" s="62" t="s">
        <v>3</v>
      </c>
    </row>
    <row r="9" spans="1:10" x14ac:dyDescent="0.25">
      <c r="A9" s="184">
        <v>1</v>
      </c>
      <c r="B9" s="33"/>
      <c r="C9" s="58">
        <v>24</v>
      </c>
      <c r="E9" s="61" t="s">
        <v>35</v>
      </c>
      <c r="F9" s="61"/>
    </row>
    <row r="10" spans="1:10" x14ac:dyDescent="0.25">
      <c r="A10" s="184">
        <v>1</v>
      </c>
      <c r="B10" s="33"/>
      <c r="C10" s="58">
        <v>24</v>
      </c>
      <c r="E10" s="61" t="s">
        <v>36</v>
      </c>
      <c r="F10" s="61"/>
    </row>
    <row r="11" spans="1:10" x14ac:dyDescent="0.25">
      <c r="A11" s="184">
        <v>1</v>
      </c>
      <c r="B11" s="33"/>
      <c r="C11" s="58">
        <v>28</v>
      </c>
      <c r="E11" s="61" t="s">
        <v>37</v>
      </c>
      <c r="F11" s="61"/>
    </row>
    <row r="12" spans="1:10" x14ac:dyDescent="0.25">
      <c r="A12" s="184">
        <v>1</v>
      </c>
      <c r="B12" s="33"/>
      <c r="C12" s="58">
        <v>30</v>
      </c>
      <c r="E12" s="61"/>
      <c r="F12" s="61"/>
    </row>
    <row r="13" spans="1:10" x14ac:dyDescent="0.25">
      <c r="A13" s="184">
        <v>1</v>
      </c>
      <c r="B13" s="33"/>
      <c r="C13" s="58">
        <v>29</v>
      </c>
      <c r="E13" s="61" t="s">
        <v>38</v>
      </c>
      <c r="F13" s="61"/>
    </row>
    <row r="14" spans="1:10" x14ac:dyDescent="0.25">
      <c r="A14" s="184">
        <v>1</v>
      </c>
      <c r="B14" s="33"/>
      <c r="C14" s="58">
        <v>15</v>
      </c>
      <c r="E14" s="61" t="s">
        <v>39</v>
      </c>
      <c r="F14" s="61"/>
    </row>
    <row r="15" spans="1:10" x14ac:dyDescent="0.25">
      <c r="A15" s="184">
        <v>1</v>
      </c>
      <c r="B15" s="33"/>
      <c r="C15" s="58">
        <v>26</v>
      </c>
      <c r="E15" s="61" t="s">
        <v>40</v>
      </c>
      <c r="F15" s="61"/>
    </row>
    <row r="16" spans="1:10" x14ac:dyDescent="0.25">
      <c r="A16" s="184">
        <v>1</v>
      </c>
      <c r="B16" s="33"/>
      <c r="C16" s="58">
        <v>30</v>
      </c>
      <c r="E16" s="61" t="s">
        <v>41</v>
      </c>
      <c r="F16" s="61"/>
    </row>
    <row r="17" spans="1:6" x14ac:dyDescent="0.25">
      <c r="A17" s="184"/>
      <c r="B17" s="33"/>
      <c r="C17" s="172"/>
      <c r="E17" s="61" t="s">
        <v>42</v>
      </c>
      <c r="F17" s="61"/>
    </row>
    <row r="18" spans="1:6" x14ac:dyDescent="0.25">
      <c r="A18" s="184"/>
      <c r="B18" s="33"/>
      <c r="C18" s="172"/>
      <c r="E18" s="61" t="s">
        <v>43</v>
      </c>
      <c r="F18" s="61"/>
    </row>
    <row r="19" spans="1:6" x14ac:dyDescent="0.25">
      <c r="A19" s="184"/>
      <c r="B19" s="33"/>
      <c r="C19" s="172"/>
      <c r="E19" s="61" t="s">
        <v>44</v>
      </c>
      <c r="F19" s="61"/>
    </row>
    <row r="20" spans="1:6" x14ac:dyDescent="0.25">
      <c r="A20" s="184"/>
      <c r="B20" s="33"/>
      <c r="C20" s="172"/>
      <c r="E20" s="61" t="s">
        <v>45</v>
      </c>
    </row>
    <row r="21" spans="1:6" x14ac:dyDescent="0.25">
      <c r="A21" s="184"/>
      <c r="B21" s="33"/>
      <c r="C21" s="172"/>
      <c r="E21" s="61" t="s">
        <v>46</v>
      </c>
    </row>
    <row r="22" spans="1:6" x14ac:dyDescent="0.25">
      <c r="A22" s="184"/>
      <c r="B22" s="33"/>
      <c r="C22" s="172"/>
      <c r="E22" s="61" t="s">
        <v>129</v>
      </c>
    </row>
    <row r="23" spans="1:6" x14ac:dyDescent="0.25">
      <c r="A23" s="184"/>
      <c r="B23" s="33"/>
      <c r="C23" s="172"/>
      <c r="E23" s="61"/>
    </row>
    <row r="24" spans="1:6" x14ac:dyDescent="0.25">
      <c r="A24" s="184"/>
      <c r="B24" s="33"/>
      <c r="C24" s="172"/>
    </row>
    <row r="25" spans="1:6" x14ac:dyDescent="0.25">
      <c r="A25" s="184"/>
      <c r="B25" s="33"/>
      <c r="C25" s="172"/>
    </row>
    <row r="26" spans="1:6" x14ac:dyDescent="0.25">
      <c r="A26" s="184"/>
      <c r="B26" s="33"/>
      <c r="C26" s="172"/>
    </row>
    <row r="27" spans="1:6" ht="15.75" x14ac:dyDescent="0.25">
      <c r="A27" s="184"/>
      <c r="B27" s="33"/>
      <c r="C27" s="172"/>
      <c r="E27" s="35"/>
    </row>
    <row r="28" spans="1:6" ht="15.75" x14ac:dyDescent="0.25">
      <c r="A28" s="184"/>
      <c r="B28" s="33"/>
      <c r="C28" s="172"/>
      <c r="E28" s="35"/>
    </row>
    <row r="29" spans="1:6" ht="15.75" x14ac:dyDescent="0.25">
      <c r="A29" s="184"/>
      <c r="B29" s="33"/>
      <c r="C29" s="33"/>
      <c r="E29" s="35"/>
    </row>
    <row r="30" spans="1:6" ht="15.75" x14ac:dyDescent="0.25">
      <c r="A30" s="65"/>
      <c r="B30" s="65"/>
      <c r="C30" s="32"/>
      <c r="E30" s="35"/>
    </row>
    <row r="31" spans="1:6" ht="15.75" x14ac:dyDescent="0.25">
      <c r="A31" s="65"/>
      <c r="B31" s="65"/>
      <c r="C31" s="32"/>
      <c r="E31" s="35"/>
    </row>
    <row r="32" spans="1:6" x14ac:dyDescent="0.25">
      <c r="A32" s="65"/>
      <c r="B32" s="65"/>
      <c r="C32" s="72"/>
    </row>
    <row r="33" spans="1:11" x14ac:dyDescent="0.25">
      <c r="A33" s="65"/>
      <c r="B33" s="65"/>
      <c r="C33" s="72"/>
    </row>
    <row r="34" spans="1:11" x14ac:dyDescent="0.25">
      <c r="A34" s="65"/>
      <c r="B34" s="65"/>
      <c r="C34" s="72"/>
    </row>
    <row r="35" spans="1:11" x14ac:dyDescent="0.25">
      <c r="A35" s="65"/>
      <c r="B35" s="65"/>
      <c r="C35" s="72"/>
    </row>
    <row r="36" spans="1:11" x14ac:dyDescent="0.25">
      <c r="A36" s="65"/>
      <c r="B36" s="65"/>
      <c r="C36" s="72"/>
    </row>
    <row r="37" spans="1:11" x14ac:dyDescent="0.25">
      <c r="A37" s="65"/>
      <c r="B37" s="65"/>
      <c r="C37" s="73"/>
    </row>
    <row r="38" spans="1:11" x14ac:dyDescent="0.25">
      <c r="A38" s="65"/>
      <c r="B38" s="65"/>
      <c r="C38" s="65"/>
    </row>
    <row r="39" spans="1:11" x14ac:dyDescent="0.25">
      <c r="B39" s="64"/>
      <c r="C39" s="64">
        <f>SUM(C9:C38)</f>
        <v>206</v>
      </c>
      <c r="D39" s="61" t="s">
        <v>48</v>
      </c>
    </row>
    <row r="40" spans="1:11" x14ac:dyDescent="0.25">
      <c r="A40" s="64">
        <f>SUM(A9:A38)</f>
        <v>8</v>
      </c>
      <c r="B40" s="61" t="s">
        <v>49</v>
      </c>
    </row>
    <row r="41" spans="1:11" x14ac:dyDescent="0.25">
      <c r="B41" s="180">
        <f>C39/A40</f>
        <v>25.75</v>
      </c>
      <c r="C41" s="61" t="s">
        <v>50</v>
      </c>
    </row>
    <row r="42" spans="1:11" x14ac:dyDescent="0.25">
      <c r="D42" s="65">
        <v>30</v>
      </c>
      <c r="E42" s="61" t="s">
        <v>51</v>
      </c>
    </row>
    <row r="43" spans="1:11" x14ac:dyDescent="0.25">
      <c r="D43" s="67">
        <f>B41/D42</f>
        <v>0.85833333333333328</v>
      </c>
      <c r="E43" s="61" t="s">
        <v>52</v>
      </c>
    </row>
    <row r="45" spans="1:11" ht="24" customHeight="1" x14ac:dyDescent="0.25">
      <c r="A45" s="154" t="s">
        <v>185</v>
      </c>
    </row>
    <row r="46" spans="1:11" ht="21" x14ac:dyDescent="0.35">
      <c r="A46" s="74"/>
      <c r="B46" s="75"/>
      <c r="C46" s="75"/>
      <c r="D46" s="76"/>
      <c r="E46" s="76"/>
      <c r="F46" s="76"/>
      <c r="G46" s="76"/>
      <c r="H46" s="76"/>
      <c r="I46" s="76"/>
      <c r="J46" s="76"/>
      <c r="K46" s="76"/>
    </row>
    <row r="47" spans="1:11" x14ac:dyDescent="0.25">
      <c r="A47" s="75"/>
      <c r="B47" s="28"/>
      <c r="C47" s="75"/>
      <c r="D47" s="76"/>
      <c r="E47" s="76"/>
      <c r="F47" s="76"/>
      <c r="G47" s="76"/>
      <c r="H47" s="76"/>
      <c r="I47" s="76"/>
      <c r="J47" s="76"/>
      <c r="K47" s="76"/>
    </row>
    <row r="48" spans="1:11" x14ac:dyDescent="0.25">
      <c r="A48" s="75"/>
      <c r="B48" s="28"/>
      <c r="C48" s="75"/>
      <c r="D48" s="76"/>
      <c r="E48" s="76"/>
      <c r="F48" s="76"/>
      <c r="G48" s="76"/>
      <c r="H48" s="76"/>
      <c r="I48" s="76"/>
      <c r="J48" s="76"/>
      <c r="K48" s="76"/>
    </row>
    <row r="49" spans="1:11" x14ac:dyDescent="0.25">
      <c r="A49" s="75"/>
      <c r="B49" s="25"/>
      <c r="C49" s="75"/>
      <c r="D49" s="75"/>
      <c r="E49" s="76"/>
      <c r="F49" s="76"/>
      <c r="G49" s="76"/>
      <c r="H49" s="76"/>
      <c r="I49" s="76"/>
      <c r="J49" s="76"/>
      <c r="K49" s="76"/>
    </row>
    <row r="50" spans="1:11" x14ac:dyDescent="0.25">
      <c r="A50" s="78"/>
      <c r="B50" s="79"/>
      <c r="C50" s="78"/>
      <c r="D50" s="80"/>
      <c r="E50" s="80"/>
      <c r="F50" s="76"/>
      <c r="G50" s="76"/>
      <c r="H50" s="76"/>
      <c r="I50" s="76"/>
      <c r="J50" s="76"/>
      <c r="K50" s="76"/>
    </row>
    <row r="51" spans="1:11" x14ac:dyDescent="0.25">
      <c r="A51" s="78"/>
      <c r="B51" s="78"/>
      <c r="C51" s="78"/>
      <c r="D51" s="80"/>
      <c r="E51" s="80"/>
      <c r="F51" s="75"/>
      <c r="G51" s="75"/>
      <c r="H51" s="75"/>
      <c r="I51" s="75"/>
      <c r="J51" s="75"/>
      <c r="K51" s="76"/>
    </row>
    <row r="52" spans="1:11" ht="26.25" x14ac:dyDescent="0.25">
      <c r="A52" s="81"/>
      <c r="B52" s="82"/>
      <c r="C52" s="82"/>
      <c r="D52" s="83"/>
      <c r="E52" s="83"/>
      <c r="F52" s="76"/>
      <c r="G52" s="76"/>
      <c r="H52" s="76"/>
      <c r="I52" s="76"/>
      <c r="J52" s="76"/>
      <c r="K52" s="76"/>
    </row>
    <row r="53" spans="1:11" x14ac:dyDescent="0.25">
      <c r="A53" s="78"/>
      <c r="B53" s="84"/>
      <c r="C53" s="84"/>
      <c r="D53" s="83"/>
      <c r="E53" s="83"/>
      <c r="F53" s="76"/>
      <c r="G53" s="76"/>
      <c r="H53" s="76"/>
      <c r="I53" s="76"/>
      <c r="J53" s="76"/>
      <c r="K53" s="76"/>
    </row>
    <row r="54" spans="1:11" x14ac:dyDescent="0.25">
      <c r="A54" s="79"/>
      <c r="B54" s="84"/>
      <c r="C54" s="85"/>
      <c r="D54" s="83"/>
      <c r="E54" s="86"/>
      <c r="F54" s="75"/>
      <c r="G54" s="76"/>
      <c r="H54" s="76"/>
      <c r="I54" s="76"/>
      <c r="J54" s="76"/>
      <c r="K54" s="76"/>
    </row>
    <row r="55" spans="1:11" x14ac:dyDescent="0.25">
      <c r="A55" s="79"/>
      <c r="B55" s="84"/>
      <c r="C55" s="85"/>
      <c r="D55" s="83"/>
      <c r="E55" s="86"/>
      <c r="F55" s="75"/>
      <c r="G55" s="76"/>
      <c r="H55" s="76"/>
      <c r="I55" s="76"/>
      <c r="J55" s="76"/>
      <c r="K55" s="76"/>
    </row>
    <row r="56" spans="1:11" x14ac:dyDescent="0.25">
      <c r="A56" s="79"/>
      <c r="B56" s="84"/>
      <c r="C56" s="85"/>
      <c r="D56" s="83"/>
      <c r="E56" s="86"/>
      <c r="F56" s="75"/>
      <c r="G56" s="76"/>
      <c r="H56" s="76"/>
      <c r="I56" s="76"/>
      <c r="J56" s="76"/>
      <c r="K56" s="76"/>
    </row>
    <row r="57" spans="1:11" x14ac:dyDescent="0.25">
      <c r="A57" s="79"/>
      <c r="B57" s="84"/>
      <c r="C57" s="85"/>
      <c r="D57" s="83"/>
      <c r="E57" s="86"/>
      <c r="F57" s="75"/>
      <c r="G57" s="76"/>
      <c r="H57" s="76"/>
      <c r="I57" s="76"/>
      <c r="J57" s="76"/>
      <c r="K57" s="76"/>
    </row>
    <row r="58" spans="1:11" x14ac:dyDescent="0.25">
      <c r="A58" s="79"/>
      <c r="B58" s="84"/>
      <c r="C58" s="85"/>
      <c r="D58" s="83"/>
      <c r="E58" s="86"/>
      <c r="F58" s="75"/>
      <c r="G58" s="76"/>
      <c r="H58" s="76"/>
      <c r="I58" s="76"/>
      <c r="J58" s="76"/>
      <c r="K58" s="76"/>
    </row>
    <row r="59" spans="1:11" x14ac:dyDescent="0.25">
      <c r="A59" s="79"/>
      <c r="B59" s="84"/>
      <c r="C59" s="85"/>
      <c r="D59" s="83"/>
      <c r="E59" s="86"/>
      <c r="F59" s="75"/>
      <c r="G59" s="76"/>
      <c r="H59" s="76"/>
      <c r="I59" s="76"/>
      <c r="J59" s="76"/>
      <c r="K59" s="76"/>
    </row>
    <row r="60" spans="1:11" x14ac:dyDescent="0.25">
      <c r="A60" s="79"/>
      <c r="B60" s="84"/>
      <c r="C60" s="85"/>
      <c r="D60" s="83"/>
      <c r="E60" s="86"/>
      <c r="F60" s="75"/>
      <c r="G60" s="76"/>
      <c r="H60" s="76"/>
      <c r="I60" s="76"/>
      <c r="J60" s="76"/>
      <c r="K60" s="76"/>
    </row>
    <row r="61" spans="1:11" x14ac:dyDescent="0.25">
      <c r="A61" s="79"/>
      <c r="B61" s="84"/>
      <c r="C61" s="85"/>
      <c r="D61" s="83"/>
      <c r="E61" s="86"/>
      <c r="F61" s="75"/>
      <c r="G61" s="76"/>
      <c r="H61" s="76"/>
      <c r="I61" s="76"/>
      <c r="J61" s="76"/>
      <c r="K61" s="76"/>
    </row>
    <row r="62" spans="1:11" x14ac:dyDescent="0.25">
      <c r="A62" s="79"/>
      <c r="B62" s="84"/>
      <c r="C62" s="85"/>
      <c r="D62" s="83"/>
      <c r="E62" s="86"/>
      <c r="F62" s="75"/>
      <c r="G62" s="76"/>
      <c r="H62" s="76"/>
      <c r="I62" s="76"/>
      <c r="J62" s="76"/>
      <c r="K62" s="76"/>
    </row>
    <row r="63" spans="1:11" x14ac:dyDescent="0.25">
      <c r="A63" s="79"/>
      <c r="B63" s="84"/>
      <c r="C63" s="85"/>
      <c r="D63" s="83"/>
      <c r="E63" s="86"/>
      <c r="F63" s="75"/>
      <c r="G63" s="76"/>
      <c r="H63" s="76"/>
      <c r="I63" s="76"/>
      <c r="J63" s="76"/>
      <c r="K63" s="76"/>
    </row>
    <row r="64" spans="1:11" x14ac:dyDescent="0.25">
      <c r="A64" s="79"/>
      <c r="B64" s="84"/>
      <c r="C64" s="85"/>
      <c r="D64" s="83"/>
      <c r="E64" s="86"/>
      <c r="F64" s="75"/>
      <c r="G64" s="76"/>
      <c r="H64" s="76"/>
      <c r="I64" s="76"/>
      <c r="J64" s="76"/>
      <c r="K64" s="76"/>
    </row>
    <row r="65" spans="1:11" x14ac:dyDescent="0.25">
      <c r="A65" s="79"/>
      <c r="B65" s="84"/>
      <c r="C65" s="85"/>
      <c r="D65" s="83"/>
      <c r="E65" s="86"/>
      <c r="F65" s="76"/>
      <c r="G65" s="76"/>
      <c r="H65" s="76"/>
      <c r="I65" s="76"/>
      <c r="J65" s="76"/>
      <c r="K65" s="76"/>
    </row>
    <row r="66" spans="1:11" x14ac:dyDescent="0.25">
      <c r="A66" s="79"/>
      <c r="B66" s="84"/>
      <c r="C66" s="85"/>
      <c r="D66" s="83"/>
      <c r="E66" s="86"/>
      <c r="F66" s="76"/>
      <c r="G66" s="76"/>
      <c r="H66" s="76"/>
      <c r="I66" s="76"/>
      <c r="J66" s="76"/>
      <c r="K66" s="76"/>
    </row>
    <row r="67" spans="1:11" x14ac:dyDescent="0.25">
      <c r="A67" s="79"/>
      <c r="B67" s="84"/>
      <c r="C67" s="85"/>
      <c r="D67" s="83"/>
      <c r="E67" s="83"/>
      <c r="F67" s="76"/>
      <c r="G67" s="76"/>
      <c r="H67" s="76"/>
      <c r="I67" s="76"/>
      <c r="J67" s="76"/>
      <c r="K67" s="76"/>
    </row>
    <row r="68" spans="1:11" x14ac:dyDescent="0.25">
      <c r="A68" s="79"/>
      <c r="B68" s="84"/>
      <c r="C68" s="85"/>
      <c r="D68" s="83"/>
      <c r="E68" s="86"/>
      <c r="F68" s="76"/>
      <c r="G68" s="76"/>
      <c r="H68" s="76"/>
      <c r="I68" s="76"/>
      <c r="J68" s="76"/>
      <c r="K68" s="76"/>
    </row>
    <row r="69" spans="1:11" x14ac:dyDescent="0.25">
      <c r="A69" s="79"/>
      <c r="B69" s="84"/>
      <c r="C69" s="85"/>
      <c r="D69" s="83"/>
      <c r="E69" s="86"/>
      <c r="F69" s="76"/>
      <c r="G69" s="76"/>
      <c r="H69" s="76"/>
      <c r="I69" s="76"/>
      <c r="J69" s="76"/>
      <c r="K69" s="76"/>
    </row>
    <row r="70" spans="1:11" x14ac:dyDescent="0.25">
      <c r="A70" s="79"/>
      <c r="B70" s="84"/>
      <c r="C70" s="85"/>
      <c r="D70" s="83"/>
      <c r="E70" s="83"/>
      <c r="F70" s="76"/>
      <c r="G70" s="76"/>
      <c r="H70" s="76"/>
      <c r="I70" s="76"/>
      <c r="J70" s="76"/>
      <c r="K70" s="76"/>
    </row>
    <row r="71" spans="1:11" x14ac:dyDescent="0.25">
      <c r="A71" s="79"/>
      <c r="B71" s="84"/>
      <c r="C71" s="85"/>
      <c r="D71" s="83"/>
      <c r="E71" s="83"/>
      <c r="F71" s="76"/>
      <c r="G71" s="76"/>
      <c r="H71" s="76"/>
      <c r="I71" s="76"/>
      <c r="J71" s="76"/>
      <c r="K71" s="76"/>
    </row>
    <row r="72" spans="1:11" ht="15.75" x14ac:dyDescent="0.25">
      <c r="A72" s="79"/>
      <c r="B72" s="84"/>
      <c r="C72" s="85"/>
      <c r="D72" s="83"/>
      <c r="E72" s="87"/>
      <c r="F72" s="76"/>
      <c r="G72" s="76"/>
      <c r="H72" s="76"/>
      <c r="I72" s="76"/>
      <c r="J72" s="76"/>
      <c r="K72" s="76"/>
    </row>
    <row r="73" spans="1:11" ht="15.75" x14ac:dyDescent="0.25">
      <c r="A73" s="79"/>
      <c r="B73" s="84"/>
      <c r="C73" s="85"/>
      <c r="D73" s="83"/>
      <c r="E73" s="87"/>
      <c r="F73" s="76"/>
      <c r="G73" s="76"/>
      <c r="H73" s="76"/>
      <c r="I73" s="76"/>
      <c r="J73" s="76"/>
      <c r="K73" s="76"/>
    </row>
    <row r="74" spans="1:11" ht="15.75" x14ac:dyDescent="0.25">
      <c r="A74" s="79"/>
      <c r="B74" s="84"/>
      <c r="C74" s="85"/>
      <c r="D74" s="83"/>
      <c r="E74" s="87"/>
      <c r="F74" s="76"/>
      <c r="G74" s="76"/>
      <c r="H74" s="76"/>
      <c r="I74" s="76"/>
      <c r="J74" s="76"/>
      <c r="K74" s="76"/>
    </row>
    <row r="75" spans="1:11" ht="15.75" x14ac:dyDescent="0.25">
      <c r="A75" s="79"/>
      <c r="B75" s="84"/>
      <c r="C75" s="85"/>
      <c r="D75" s="83"/>
      <c r="E75" s="87"/>
      <c r="F75" s="76"/>
      <c r="G75" s="76"/>
      <c r="H75" s="76"/>
      <c r="I75" s="76"/>
      <c r="J75" s="76"/>
      <c r="K75" s="76"/>
    </row>
    <row r="76" spans="1:11" ht="15.75" x14ac:dyDescent="0.25">
      <c r="A76" s="79"/>
      <c r="B76" s="84"/>
      <c r="C76" s="85"/>
      <c r="D76" s="83"/>
      <c r="E76" s="87"/>
      <c r="F76" s="76"/>
      <c r="G76" s="76"/>
      <c r="H76" s="76"/>
      <c r="I76" s="76"/>
      <c r="J76" s="76"/>
      <c r="K76" s="76"/>
    </row>
    <row r="77" spans="1:11" x14ac:dyDescent="0.25">
      <c r="A77" s="79"/>
      <c r="B77" s="84"/>
      <c r="C77" s="85"/>
      <c r="D77" s="83"/>
      <c r="E77" s="83"/>
      <c r="F77" s="76"/>
      <c r="G77" s="76"/>
      <c r="H77" s="76"/>
      <c r="I77" s="76"/>
      <c r="J77" s="76"/>
      <c r="K77" s="76"/>
    </row>
    <row r="78" spans="1:11" x14ac:dyDescent="0.25">
      <c r="A78" s="79"/>
      <c r="B78" s="84"/>
      <c r="C78" s="85"/>
      <c r="D78" s="83"/>
      <c r="E78" s="83"/>
      <c r="F78" s="76"/>
      <c r="G78" s="76"/>
      <c r="H78" s="76"/>
      <c r="I78" s="76"/>
      <c r="J78" s="76"/>
      <c r="K78" s="76"/>
    </row>
    <row r="79" spans="1:11" x14ac:dyDescent="0.25">
      <c r="A79" s="79"/>
      <c r="B79" s="84"/>
      <c r="C79" s="85"/>
      <c r="D79" s="83"/>
      <c r="E79" s="83"/>
      <c r="F79" s="76"/>
      <c r="G79" s="76"/>
      <c r="H79" s="76"/>
      <c r="I79" s="76"/>
      <c r="J79" s="76"/>
      <c r="K79" s="76"/>
    </row>
    <row r="80" spans="1:11" x14ac:dyDescent="0.25">
      <c r="A80" s="79"/>
      <c r="B80" s="84"/>
      <c r="C80" s="85"/>
      <c r="D80" s="83"/>
      <c r="E80" s="83"/>
      <c r="F80" s="76"/>
      <c r="G80" s="76"/>
      <c r="H80" s="76"/>
      <c r="I80" s="76"/>
      <c r="J80" s="76"/>
      <c r="K80" s="76"/>
    </row>
    <row r="81" spans="1:11" x14ac:dyDescent="0.25">
      <c r="A81" s="79"/>
      <c r="B81" s="84"/>
      <c r="C81" s="85"/>
      <c r="D81" s="83"/>
      <c r="E81" s="83"/>
      <c r="F81" s="76"/>
      <c r="G81" s="76"/>
      <c r="H81" s="76"/>
      <c r="I81" s="76"/>
      <c r="J81" s="76"/>
      <c r="K81" s="76"/>
    </row>
    <row r="82" spans="1:11" x14ac:dyDescent="0.25">
      <c r="A82" s="79"/>
      <c r="B82" s="84"/>
      <c r="C82" s="84"/>
      <c r="D82" s="83"/>
      <c r="E82" s="83"/>
      <c r="F82" s="76"/>
      <c r="G82" s="76"/>
      <c r="H82" s="76"/>
      <c r="I82" s="76"/>
      <c r="J82" s="76"/>
      <c r="K82" s="76"/>
    </row>
    <row r="83" spans="1:11" x14ac:dyDescent="0.25">
      <c r="A83" s="79"/>
      <c r="B83" s="84"/>
      <c r="C83" s="84"/>
      <c r="D83" s="83"/>
      <c r="E83" s="83"/>
      <c r="F83" s="76"/>
      <c r="G83" s="76"/>
      <c r="H83" s="76"/>
      <c r="I83" s="76"/>
      <c r="J83" s="76"/>
      <c r="K83" s="76"/>
    </row>
    <row r="84" spans="1:11" x14ac:dyDescent="0.25">
      <c r="A84" s="78"/>
      <c r="B84" s="86"/>
      <c r="C84" s="86"/>
      <c r="D84" s="86"/>
      <c r="E84" s="83"/>
      <c r="F84" s="76"/>
      <c r="G84" s="76"/>
      <c r="H84" s="76"/>
      <c r="I84" s="76"/>
      <c r="J84" s="76"/>
      <c r="K84" s="76"/>
    </row>
    <row r="85" spans="1:11" x14ac:dyDescent="0.25">
      <c r="A85" s="78"/>
      <c r="B85" s="86"/>
      <c r="C85" s="86"/>
      <c r="D85" s="83"/>
      <c r="E85" s="83"/>
      <c r="F85" s="76"/>
      <c r="G85" s="76"/>
      <c r="H85" s="76"/>
      <c r="I85" s="76"/>
      <c r="J85" s="76"/>
      <c r="K85" s="76"/>
    </row>
    <row r="86" spans="1:11" x14ac:dyDescent="0.25">
      <c r="A86" s="78"/>
      <c r="B86" s="86"/>
      <c r="C86" s="86"/>
      <c r="D86" s="83"/>
      <c r="E86" s="83"/>
      <c r="F86" s="76"/>
      <c r="G86" s="76"/>
      <c r="H86" s="76"/>
      <c r="I86" s="76"/>
      <c r="J86" s="76"/>
      <c r="K86" s="76"/>
    </row>
    <row r="87" spans="1:11" x14ac:dyDescent="0.25">
      <c r="A87" s="78"/>
      <c r="B87" s="86"/>
      <c r="C87" s="86"/>
      <c r="D87" s="84"/>
      <c r="E87" s="86"/>
      <c r="F87" s="76"/>
      <c r="G87" s="76"/>
      <c r="H87" s="76"/>
      <c r="I87" s="76"/>
      <c r="J87" s="76"/>
      <c r="K87" s="76"/>
    </row>
    <row r="88" spans="1:11" x14ac:dyDescent="0.25">
      <c r="A88" s="78"/>
      <c r="B88" s="86"/>
      <c r="C88" s="86"/>
      <c r="D88" s="88"/>
      <c r="E88" s="86"/>
      <c r="F88" s="76"/>
      <c r="G88" s="76"/>
      <c r="H88" s="76"/>
      <c r="I88" s="76"/>
      <c r="J88" s="76"/>
      <c r="K88" s="76"/>
    </row>
    <row r="89" spans="1:11" x14ac:dyDescent="0.25">
      <c r="A89" s="78"/>
      <c r="B89" s="86"/>
      <c r="C89" s="86"/>
      <c r="D89" s="83"/>
      <c r="E89" s="83"/>
      <c r="F89" s="76"/>
      <c r="G89" s="76"/>
      <c r="H89" s="76"/>
      <c r="I89" s="76"/>
      <c r="J89" s="76"/>
      <c r="K89" s="76"/>
    </row>
    <row r="90" spans="1:11" x14ac:dyDescent="0.25">
      <c r="A90" s="78"/>
      <c r="B90" s="86"/>
      <c r="C90" s="86"/>
      <c r="D90" s="83"/>
      <c r="E90" s="83"/>
      <c r="F90" s="76"/>
      <c r="G90" s="76"/>
      <c r="H90" s="76"/>
      <c r="I90" s="76"/>
      <c r="J90" s="76"/>
      <c r="K90" s="76"/>
    </row>
    <row r="91" spans="1:11" x14ac:dyDescent="0.25">
      <c r="A91" s="78"/>
      <c r="B91" s="86"/>
      <c r="C91" s="86"/>
      <c r="D91" s="83"/>
      <c r="E91" s="83"/>
      <c r="F91" s="76"/>
      <c r="G91" s="76"/>
      <c r="H91" s="76"/>
      <c r="I91" s="76"/>
      <c r="J91" s="76"/>
      <c r="K91" s="76"/>
    </row>
    <row r="92" spans="1:11" x14ac:dyDescent="0.25">
      <c r="A92" s="78"/>
      <c r="B92" s="86"/>
      <c r="C92" s="86"/>
      <c r="D92" s="83"/>
      <c r="E92" s="83"/>
      <c r="F92" s="76"/>
      <c r="G92" s="76"/>
      <c r="H92" s="76"/>
      <c r="I92" s="76"/>
      <c r="J92" s="76"/>
      <c r="K92" s="76"/>
    </row>
    <row r="93" spans="1:11" x14ac:dyDescent="0.25">
      <c r="A93" s="78"/>
      <c r="B93" s="86"/>
      <c r="C93" s="86"/>
      <c r="D93" s="83"/>
      <c r="E93" s="83"/>
      <c r="F93" s="76"/>
      <c r="G93" s="76"/>
      <c r="H93" s="76"/>
      <c r="I93" s="76"/>
      <c r="J93" s="76"/>
      <c r="K93" s="76"/>
    </row>
    <row r="94" spans="1:11" x14ac:dyDescent="0.25">
      <c r="A94" s="78"/>
      <c r="B94" s="86"/>
      <c r="C94" s="86"/>
      <c r="D94" s="83"/>
      <c r="E94" s="83"/>
      <c r="F94" s="76"/>
      <c r="G94" s="76"/>
      <c r="H94" s="76"/>
      <c r="I94" s="76"/>
      <c r="J94" s="76"/>
      <c r="K94" s="76"/>
    </row>
    <row r="95" spans="1:11" x14ac:dyDescent="0.25">
      <c r="A95" s="78"/>
      <c r="B95" s="86"/>
      <c r="C95" s="86"/>
      <c r="D95" s="83"/>
      <c r="E95" s="83"/>
      <c r="F95" s="76"/>
      <c r="G95" s="76"/>
      <c r="H95" s="76"/>
      <c r="I95" s="76"/>
      <c r="J95" s="76"/>
      <c r="K95" s="76"/>
    </row>
    <row r="96" spans="1:11" x14ac:dyDescent="0.25">
      <c r="A96" s="78"/>
      <c r="B96" s="86"/>
      <c r="C96" s="86"/>
      <c r="D96" s="83"/>
      <c r="E96" s="83"/>
      <c r="F96" s="76"/>
      <c r="G96" s="76"/>
      <c r="H96" s="76"/>
      <c r="I96" s="76"/>
      <c r="J96" s="76"/>
      <c r="K96" s="76"/>
    </row>
    <row r="97" spans="1:11" x14ac:dyDescent="0.25">
      <c r="A97" s="78"/>
      <c r="B97" s="86"/>
      <c r="C97" s="86"/>
      <c r="D97" s="83"/>
      <c r="E97" s="83"/>
      <c r="F97" s="76"/>
      <c r="G97" s="76"/>
      <c r="H97" s="76"/>
      <c r="I97" s="76"/>
      <c r="J97" s="76"/>
      <c r="K97" s="76"/>
    </row>
    <row r="98" spans="1:11" x14ac:dyDescent="0.25">
      <c r="A98" s="78"/>
      <c r="B98" s="86"/>
      <c r="C98" s="86"/>
      <c r="D98" s="83"/>
      <c r="E98" s="83"/>
      <c r="F98" s="76"/>
      <c r="G98" s="76"/>
      <c r="H98" s="76"/>
      <c r="I98" s="76"/>
      <c r="J98" s="76"/>
      <c r="K98" s="76"/>
    </row>
    <row r="99" spans="1:11" x14ac:dyDescent="0.25">
      <c r="A99" s="78"/>
      <c r="B99" s="86"/>
      <c r="C99" s="86"/>
      <c r="D99" s="83"/>
      <c r="E99" s="83"/>
      <c r="F99" s="76"/>
      <c r="G99" s="76"/>
      <c r="H99" s="76"/>
      <c r="I99" s="76"/>
      <c r="J99" s="76"/>
      <c r="K99" s="76"/>
    </row>
    <row r="100" spans="1:11" x14ac:dyDescent="0.25">
      <c r="A100" s="78"/>
      <c r="B100" s="86"/>
      <c r="C100" s="86"/>
      <c r="D100" s="83"/>
      <c r="E100" s="83"/>
      <c r="F100" s="76"/>
      <c r="G100" s="76"/>
      <c r="H100" s="76"/>
      <c r="I100" s="76"/>
      <c r="J100" s="76"/>
      <c r="K100" s="76"/>
    </row>
    <row r="101" spans="1:11" x14ac:dyDescent="0.25">
      <c r="A101" s="78"/>
      <c r="B101" s="86"/>
      <c r="C101" s="86"/>
      <c r="D101" s="83"/>
      <c r="E101" s="83"/>
      <c r="F101" s="76"/>
      <c r="G101" s="76"/>
      <c r="H101" s="76"/>
      <c r="I101" s="76"/>
      <c r="J101" s="76"/>
      <c r="K101" s="76"/>
    </row>
    <row r="102" spans="1:11" x14ac:dyDescent="0.25">
      <c r="A102" s="78"/>
      <c r="B102" s="86"/>
      <c r="C102" s="86"/>
      <c r="D102" s="83"/>
      <c r="E102" s="83"/>
      <c r="F102" s="76"/>
      <c r="G102" s="76"/>
      <c r="H102" s="76"/>
      <c r="I102" s="76"/>
      <c r="J102" s="76"/>
      <c r="K102" s="76"/>
    </row>
    <row r="103" spans="1:11" x14ac:dyDescent="0.25">
      <c r="A103" s="78"/>
      <c r="B103" s="86"/>
      <c r="C103" s="86"/>
      <c r="D103" s="83"/>
      <c r="E103" s="83"/>
      <c r="F103" s="76"/>
      <c r="G103" s="76"/>
      <c r="H103" s="76"/>
      <c r="I103" s="76"/>
      <c r="J103" s="76"/>
      <c r="K103" s="76"/>
    </row>
    <row r="104" spans="1:11" x14ac:dyDescent="0.25">
      <c r="A104" s="78"/>
      <c r="B104" s="86"/>
      <c r="C104" s="86"/>
      <c r="D104" s="83"/>
      <c r="E104" s="83"/>
      <c r="F104" s="76"/>
      <c r="G104" s="76"/>
      <c r="H104" s="76"/>
      <c r="I104" s="76"/>
      <c r="J104" s="76"/>
      <c r="K104" s="76"/>
    </row>
    <row r="105" spans="1:11" x14ac:dyDescent="0.25">
      <c r="A105" s="78"/>
      <c r="B105" s="86"/>
      <c r="C105" s="86"/>
      <c r="D105" s="83"/>
      <c r="E105" s="83"/>
      <c r="F105" s="76"/>
      <c r="G105" s="76"/>
      <c r="H105" s="76"/>
      <c r="I105" s="76"/>
      <c r="J105" s="76"/>
      <c r="K105" s="76"/>
    </row>
    <row r="106" spans="1:11" x14ac:dyDescent="0.25">
      <c r="A106" s="78"/>
      <c r="B106" s="86"/>
      <c r="C106" s="86"/>
      <c r="D106" s="83"/>
      <c r="E106" s="83"/>
      <c r="F106" s="76"/>
      <c r="G106" s="76"/>
      <c r="H106" s="76"/>
      <c r="I106" s="76"/>
      <c r="J106" s="76"/>
      <c r="K106" s="76"/>
    </row>
    <row r="107" spans="1:11" x14ac:dyDescent="0.25">
      <c r="A107" s="78"/>
      <c r="B107" s="86"/>
      <c r="C107" s="86"/>
      <c r="D107" s="83"/>
      <c r="E107" s="83"/>
      <c r="F107" s="76"/>
      <c r="G107" s="76"/>
      <c r="H107" s="76"/>
      <c r="I107" s="76"/>
      <c r="J107" s="76"/>
      <c r="K107" s="76"/>
    </row>
    <row r="108" spans="1:11" x14ac:dyDescent="0.25">
      <c r="A108" s="78"/>
      <c r="B108" s="86"/>
      <c r="C108" s="86"/>
      <c r="D108" s="83"/>
      <c r="E108" s="83"/>
      <c r="F108" s="76"/>
      <c r="G108" s="76"/>
      <c r="H108" s="76"/>
      <c r="I108" s="76"/>
      <c r="J108" s="76"/>
      <c r="K108" s="76"/>
    </row>
    <row r="109" spans="1:11" x14ac:dyDescent="0.25">
      <c r="A109" s="78"/>
      <c r="B109" s="86"/>
      <c r="C109" s="86"/>
      <c r="D109" s="83"/>
      <c r="E109" s="83"/>
      <c r="F109" s="76"/>
      <c r="G109" s="76"/>
      <c r="H109" s="76"/>
      <c r="I109" s="76"/>
      <c r="J109" s="76"/>
      <c r="K109" s="76"/>
    </row>
    <row r="110" spans="1:11" x14ac:dyDescent="0.25">
      <c r="A110" s="78"/>
      <c r="B110" s="86"/>
      <c r="C110" s="86"/>
      <c r="D110" s="83"/>
      <c r="E110" s="83"/>
      <c r="F110" s="76"/>
      <c r="G110" s="76"/>
      <c r="H110" s="76"/>
      <c r="I110" s="76"/>
      <c r="J110" s="76"/>
      <c r="K110" s="76"/>
    </row>
    <row r="111" spans="1:11" x14ac:dyDescent="0.25">
      <c r="A111" s="78"/>
      <c r="B111" s="86"/>
      <c r="C111" s="86"/>
      <c r="D111" s="83"/>
      <c r="E111" s="83"/>
      <c r="F111" s="76"/>
      <c r="G111" s="76"/>
      <c r="H111" s="76"/>
      <c r="I111" s="76"/>
      <c r="J111" s="76"/>
      <c r="K111" s="76"/>
    </row>
    <row r="112" spans="1:11" x14ac:dyDescent="0.25">
      <c r="A112" s="78"/>
      <c r="B112" s="86"/>
      <c r="C112" s="86"/>
      <c r="D112" s="83"/>
      <c r="E112" s="83"/>
      <c r="F112" s="76"/>
      <c r="G112" s="76"/>
      <c r="H112" s="76"/>
      <c r="I112" s="76"/>
      <c r="J112" s="76"/>
      <c r="K112" s="76"/>
    </row>
    <row r="113" spans="1:11" x14ac:dyDescent="0.25">
      <c r="A113" s="78"/>
      <c r="B113" s="86"/>
      <c r="C113" s="86"/>
      <c r="D113" s="83"/>
      <c r="E113" s="83"/>
      <c r="F113" s="76"/>
      <c r="G113" s="76"/>
      <c r="H113" s="76"/>
      <c r="I113" s="76"/>
      <c r="J113" s="76"/>
      <c r="K113" s="76"/>
    </row>
    <row r="114" spans="1:11" x14ac:dyDescent="0.25">
      <c r="A114" s="78"/>
      <c r="B114" s="86"/>
      <c r="C114" s="86"/>
      <c r="D114" s="83"/>
      <c r="E114" s="83"/>
      <c r="F114" s="76"/>
      <c r="G114" s="76"/>
      <c r="H114" s="76"/>
      <c r="I114" s="76"/>
      <c r="J114" s="76"/>
      <c r="K114" s="76"/>
    </row>
    <row r="115" spans="1:11" x14ac:dyDescent="0.25">
      <c r="A115" s="78"/>
      <c r="B115" s="86"/>
      <c r="C115" s="86"/>
      <c r="D115" s="83"/>
      <c r="E115" s="83"/>
      <c r="F115" s="76"/>
      <c r="G115" s="76"/>
      <c r="H115" s="76"/>
      <c r="I115" s="76"/>
      <c r="J115" s="76"/>
      <c r="K115" s="76"/>
    </row>
    <row r="116" spans="1:11" x14ac:dyDescent="0.25">
      <c r="A116" s="78"/>
      <c r="B116" s="86"/>
      <c r="C116" s="86"/>
      <c r="D116" s="83"/>
      <c r="E116" s="83"/>
      <c r="F116" s="76"/>
      <c r="G116" s="76"/>
      <c r="H116" s="76"/>
      <c r="I116" s="76"/>
      <c r="J116" s="76"/>
      <c r="K116" s="76"/>
    </row>
    <row r="117" spans="1:11" x14ac:dyDescent="0.25">
      <c r="A117" s="78"/>
      <c r="B117" s="86"/>
      <c r="C117" s="86"/>
      <c r="D117" s="83"/>
      <c r="E117" s="83"/>
      <c r="F117" s="76"/>
      <c r="G117" s="76"/>
      <c r="H117" s="76"/>
      <c r="I117" s="76"/>
      <c r="J117" s="76"/>
      <c r="K117" s="76"/>
    </row>
    <row r="118" spans="1:11" x14ac:dyDescent="0.25">
      <c r="A118" s="78"/>
      <c r="B118" s="86"/>
      <c r="C118" s="86"/>
      <c r="D118" s="83"/>
      <c r="E118" s="83"/>
      <c r="F118" s="76"/>
      <c r="G118" s="76"/>
      <c r="H118" s="76"/>
      <c r="I118" s="76"/>
      <c r="J118" s="76"/>
      <c r="K118" s="76"/>
    </row>
    <row r="119" spans="1:11" x14ac:dyDescent="0.25">
      <c r="A119" s="78"/>
      <c r="B119" s="86"/>
      <c r="C119" s="86"/>
      <c r="D119" s="83"/>
      <c r="E119" s="83"/>
      <c r="F119" s="76"/>
      <c r="G119" s="76"/>
      <c r="H119" s="76"/>
      <c r="I119" s="76"/>
      <c r="J119" s="76"/>
      <c r="K119" s="76"/>
    </row>
    <row r="120" spans="1:11" x14ac:dyDescent="0.25">
      <c r="A120" s="78"/>
      <c r="B120" s="86"/>
      <c r="C120" s="86"/>
      <c r="D120" s="83"/>
      <c r="E120" s="83"/>
      <c r="F120" s="76"/>
      <c r="G120" s="76"/>
      <c r="H120" s="76"/>
      <c r="I120" s="76"/>
      <c r="J120" s="76"/>
      <c r="K120" s="76"/>
    </row>
    <row r="121" spans="1:11" x14ac:dyDescent="0.25">
      <c r="A121" s="78"/>
      <c r="B121" s="86"/>
      <c r="C121" s="86"/>
      <c r="D121" s="83"/>
      <c r="E121" s="83"/>
      <c r="F121" s="76"/>
      <c r="G121" s="76"/>
      <c r="H121" s="76"/>
      <c r="I121" s="76"/>
      <c r="J121" s="76"/>
      <c r="K121" s="76"/>
    </row>
    <row r="122" spans="1:11" x14ac:dyDescent="0.25">
      <c r="A122" s="78"/>
      <c r="B122" s="86"/>
      <c r="C122" s="86"/>
      <c r="D122" s="83"/>
      <c r="E122" s="83"/>
      <c r="F122" s="76"/>
      <c r="G122" s="76"/>
      <c r="H122" s="76"/>
      <c r="I122" s="76"/>
      <c r="J122" s="76"/>
      <c r="K122" s="76"/>
    </row>
    <row r="123" spans="1:11" x14ac:dyDescent="0.25">
      <c r="A123" s="78"/>
      <c r="B123" s="86"/>
      <c r="C123" s="86"/>
      <c r="D123" s="83"/>
      <c r="E123" s="83"/>
      <c r="F123" s="76"/>
      <c r="G123" s="76"/>
      <c r="H123" s="76"/>
      <c r="I123" s="76"/>
      <c r="J123" s="76"/>
      <c r="K123" s="76"/>
    </row>
    <row r="124" spans="1:11" x14ac:dyDescent="0.25">
      <c r="A124" s="78"/>
      <c r="B124" s="86"/>
      <c r="C124" s="86"/>
      <c r="D124" s="83"/>
      <c r="E124" s="83"/>
      <c r="F124" s="76"/>
      <c r="G124" s="76"/>
      <c r="H124" s="76"/>
      <c r="I124" s="76"/>
      <c r="J124" s="76"/>
      <c r="K124" s="76"/>
    </row>
    <row r="125" spans="1:11" x14ac:dyDescent="0.25">
      <c r="A125" s="78"/>
      <c r="B125" s="86"/>
      <c r="C125" s="86"/>
      <c r="D125" s="83"/>
      <c r="E125" s="83"/>
      <c r="F125" s="76"/>
      <c r="G125" s="76"/>
      <c r="H125" s="76"/>
      <c r="I125" s="76"/>
      <c r="J125" s="76"/>
      <c r="K125" s="76"/>
    </row>
    <row r="126" spans="1:11" x14ac:dyDescent="0.25">
      <c r="A126" s="78"/>
      <c r="B126" s="86"/>
      <c r="C126" s="86"/>
      <c r="D126" s="83"/>
      <c r="E126" s="83"/>
      <c r="F126" s="76"/>
      <c r="G126" s="76"/>
      <c r="H126" s="76"/>
      <c r="I126" s="76"/>
      <c r="J126" s="76"/>
      <c r="K126" s="76"/>
    </row>
    <row r="127" spans="1:11" x14ac:dyDescent="0.25">
      <c r="A127" s="78"/>
      <c r="B127" s="86"/>
      <c r="C127" s="86"/>
      <c r="D127" s="83"/>
      <c r="E127" s="83"/>
      <c r="F127" s="76"/>
      <c r="G127" s="76"/>
      <c r="H127" s="76"/>
      <c r="I127" s="76"/>
      <c r="J127" s="76"/>
      <c r="K127" s="76"/>
    </row>
    <row r="128" spans="1:11" x14ac:dyDescent="0.25">
      <c r="A128" s="78"/>
      <c r="B128" s="86"/>
      <c r="C128" s="86"/>
      <c r="D128" s="83"/>
      <c r="E128" s="83"/>
      <c r="F128" s="76"/>
      <c r="G128" s="76"/>
      <c r="H128" s="76"/>
      <c r="I128" s="76"/>
      <c r="J128" s="76"/>
      <c r="K128" s="76"/>
    </row>
    <row r="129" spans="1:11" x14ac:dyDescent="0.25">
      <c r="A129" s="78"/>
      <c r="B129" s="86"/>
      <c r="C129" s="86"/>
      <c r="D129" s="83"/>
      <c r="E129" s="83"/>
      <c r="F129" s="76"/>
      <c r="G129" s="76"/>
      <c r="H129" s="76"/>
      <c r="I129" s="76"/>
      <c r="J129" s="76"/>
      <c r="K129" s="76"/>
    </row>
    <row r="130" spans="1:11" x14ac:dyDescent="0.25">
      <c r="A130" s="78"/>
      <c r="B130" s="86"/>
      <c r="C130" s="86"/>
      <c r="D130" s="83"/>
      <c r="E130" s="83"/>
      <c r="F130" s="76"/>
      <c r="G130" s="76"/>
      <c r="H130" s="76"/>
      <c r="I130" s="76"/>
      <c r="J130" s="76"/>
      <c r="K130" s="76"/>
    </row>
    <row r="131" spans="1:11" x14ac:dyDescent="0.25">
      <c r="A131" s="78"/>
      <c r="B131" s="86"/>
      <c r="C131" s="86"/>
      <c r="D131" s="83"/>
      <c r="E131" s="83"/>
      <c r="F131" s="76"/>
      <c r="G131" s="76"/>
      <c r="H131" s="76"/>
      <c r="I131" s="76"/>
      <c r="J131" s="76"/>
      <c r="K131" s="76"/>
    </row>
    <row r="132" spans="1:11" x14ac:dyDescent="0.25">
      <c r="A132" s="78"/>
      <c r="B132" s="86"/>
      <c r="C132" s="86"/>
      <c r="D132" s="83"/>
      <c r="E132" s="83"/>
      <c r="F132" s="76"/>
      <c r="G132" s="76"/>
      <c r="H132" s="76"/>
      <c r="I132" s="76"/>
      <c r="J132" s="76"/>
      <c r="K132" s="76"/>
    </row>
    <row r="133" spans="1:11" x14ac:dyDescent="0.25">
      <c r="A133" s="78"/>
      <c r="B133" s="86"/>
      <c r="C133" s="86"/>
      <c r="D133" s="83"/>
      <c r="E133" s="83"/>
      <c r="F133" s="76"/>
      <c r="G133" s="76"/>
      <c r="H133" s="76"/>
      <c r="I133" s="76"/>
      <c r="J133" s="76"/>
      <c r="K133" s="76"/>
    </row>
    <row r="134" spans="1:11" x14ac:dyDescent="0.25">
      <c r="A134" s="78"/>
      <c r="B134" s="86"/>
      <c r="C134" s="86"/>
      <c r="D134" s="83"/>
      <c r="E134" s="83"/>
      <c r="F134" s="76"/>
      <c r="G134" s="76"/>
      <c r="H134" s="76"/>
      <c r="I134" s="76"/>
      <c r="J134" s="76"/>
      <c r="K134" s="76"/>
    </row>
    <row r="135" spans="1:11" x14ac:dyDescent="0.25">
      <c r="A135" s="78"/>
      <c r="B135" s="86"/>
      <c r="C135" s="86"/>
      <c r="D135" s="83"/>
      <c r="E135" s="83"/>
      <c r="F135" s="76"/>
      <c r="G135" s="76"/>
      <c r="H135" s="76"/>
      <c r="I135" s="76"/>
      <c r="J135" s="76"/>
      <c r="K135" s="76"/>
    </row>
    <row r="136" spans="1:11" x14ac:dyDescent="0.25">
      <c r="A136" s="78"/>
      <c r="B136" s="86"/>
      <c r="C136" s="86"/>
      <c r="D136" s="83"/>
      <c r="E136" s="83"/>
      <c r="F136" s="76"/>
      <c r="G136" s="76"/>
      <c r="H136" s="76"/>
      <c r="I136" s="76"/>
      <c r="J136" s="76"/>
      <c r="K136" s="76"/>
    </row>
    <row r="137" spans="1:11" x14ac:dyDescent="0.25">
      <c r="A137" s="78"/>
      <c r="B137" s="86"/>
      <c r="C137" s="86"/>
      <c r="D137" s="83"/>
      <c r="E137" s="83"/>
      <c r="F137" s="76"/>
      <c r="G137" s="76"/>
      <c r="H137" s="76"/>
      <c r="I137" s="76"/>
      <c r="J137" s="76"/>
      <c r="K137" s="76"/>
    </row>
    <row r="138" spans="1:11" x14ac:dyDescent="0.25">
      <c r="A138" s="78"/>
      <c r="B138" s="86"/>
      <c r="C138" s="86"/>
      <c r="D138" s="83"/>
      <c r="E138" s="83"/>
      <c r="F138" s="76"/>
      <c r="G138" s="76"/>
      <c r="H138" s="76"/>
      <c r="I138" s="76"/>
      <c r="J138" s="76"/>
      <c r="K138" s="76"/>
    </row>
    <row r="139" spans="1:11" x14ac:dyDescent="0.25">
      <c r="A139" s="78"/>
      <c r="B139" s="86"/>
      <c r="C139" s="86"/>
      <c r="D139" s="83"/>
      <c r="E139" s="83"/>
      <c r="F139" s="76"/>
      <c r="G139" s="76"/>
      <c r="H139" s="76"/>
      <c r="I139" s="76"/>
      <c r="J139" s="76"/>
      <c r="K139" s="76"/>
    </row>
    <row r="140" spans="1:11" x14ac:dyDescent="0.25">
      <c r="A140" s="78"/>
      <c r="B140" s="86"/>
      <c r="C140" s="86"/>
      <c r="D140" s="83"/>
      <c r="E140" s="83"/>
      <c r="F140" s="76"/>
      <c r="G140" s="76"/>
      <c r="H140" s="76"/>
      <c r="I140" s="76"/>
      <c r="J140" s="76"/>
      <c r="K140" s="76"/>
    </row>
    <row r="141" spans="1:11" x14ac:dyDescent="0.25">
      <c r="A141" s="78"/>
      <c r="B141" s="86"/>
      <c r="C141" s="86"/>
      <c r="D141" s="83"/>
      <c r="E141" s="83"/>
      <c r="F141" s="76"/>
      <c r="G141" s="76"/>
      <c r="H141" s="76"/>
      <c r="I141" s="76"/>
      <c r="J141" s="76"/>
      <c r="K141" s="76"/>
    </row>
    <row r="142" spans="1:11" x14ac:dyDescent="0.25">
      <c r="A142" s="78"/>
      <c r="B142" s="86"/>
      <c r="C142" s="86"/>
      <c r="D142" s="83"/>
      <c r="E142" s="83"/>
      <c r="F142" s="76"/>
      <c r="G142" s="76"/>
      <c r="H142" s="76"/>
      <c r="I142" s="76"/>
      <c r="J142" s="76"/>
      <c r="K142" s="76"/>
    </row>
    <row r="143" spans="1:11" x14ac:dyDescent="0.25">
      <c r="A143" s="78"/>
      <c r="B143" s="86"/>
      <c r="C143" s="86"/>
      <c r="D143" s="83"/>
      <c r="E143" s="83"/>
      <c r="F143" s="76"/>
      <c r="G143" s="76"/>
      <c r="H143" s="76"/>
      <c r="I143" s="76"/>
      <c r="J143" s="76"/>
      <c r="K143" s="76"/>
    </row>
    <row r="144" spans="1:11" x14ac:dyDescent="0.25">
      <c r="A144" s="78"/>
      <c r="B144" s="86"/>
      <c r="C144" s="86"/>
      <c r="D144" s="83"/>
      <c r="E144" s="83"/>
      <c r="F144" s="76"/>
      <c r="G144" s="76"/>
      <c r="H144" s="76"/>
      <c r="I144" s="76"/>
      <c r="J144" s="76"/>
      <c r="K144" s="76"/>
    </row>
    <row r="145" spans="1:11" x14ac:dyDescent="0.25">
      <c r="A145" s="78"/>
      <c r="B145" s="86"/>
      <c r="C145" s="86"/>
      <c r="D145" s="83"/>
      <c r="E145" s="83"/>
      <c r="F145" s="76"/>
      <c r="G145" s="76"/>
      <c r="H145" s="76"/>
      <c r="I145" s="76"/>
      <c r="J145" s="76"/>
      <c r="K145" s="76"/>
    </row>
    <row r="146" spans="1:11" x14ac:dyDescent="0.25">
      <c r="A146" s="78"/>
      <c r="B146" s="86"/>
      <c r="C146" s="86"/>
      <c r="D146" s="83"/>
      <c r="E146" s="83"/>
      <c r="F146" s="76"/>
      <c r="G146" s="76"/>
      <c r="H146" s="76"/>
      <c r="I146" s="76"/>
      <c r="J146" s="76"/>
      <c r="K146" s="76"/>
    </row>
    <row r="147" spans="1:11" x14ac:dyDescent="0.25">
      <c r="A147" s="78"/>
      <c r="B147" s="86"/>
      <c r="C147" s="86"/>
      <c r="D147" s="83"/>
      <c r="E147" s="83"/>
      <c r="F147" s="76"/>
      <c r="G147" s="76"/>
      <c r="H147" s="76"/>
      <c r="I147" s="76"/>
      <c r="J147" s="76"/>
      <c r="K147" s="76"/>
    </row>
    <row r="148" spans="1:11" x14ac:dyDescent="0.25">
      <c r="A148" s="78"/>
      <c r="B148" s="86"/>
      <c r="C148" s="86"/>
      <c r="D148" s="83"/>
      <c r="E148" s="83"/>
      <c r="F148" s="76"/>
      <c r="G148" s="76"/>
      <c r="H148" s="76"/>
      <c r="I148" s="76"/>
      <c r="J148" s="76"/>
      <c r="K148" s="76"/>
    </row>
    <row r="149" spans="1:11" x14ac:dyDescent="0.25">
      <c r="A149" s="78"/>
      <c r="B149" s="86"/>
      <c r="C149" s="86"/>
      <c r="D149" s="83"/>
      <c r="E149" s="83"/>
      <c r="F149" s="76"/>
      <c r="G149" s="76"/>
      <c r="H149" s="76"/>
      <c r="I149" s="76"/>
      <c r="J149" s="76"/>
      <c r="K149" s="76"/>
    </row>
    <row r="150" spans="1:11" x14ac:dyDescent="0.25">
      <c r="A150" s="78"/>
      <c r="B150" s="86"/>
      <c r="C150" s="86"/>
      <c r="D150" s="83"/>
      <c r="E150" s="83"/>
      <c r="F150" s="76"/>
      <c r="G150" s="76"/>
      <c r="H150" s="76"/>
      <c r="I150" s="76"/>
      <c r="J150" s="76"/>
      <c r="K150" s="76"/>
    </row>
    <row r="151" spans="1:11" x14ac:dyDescent="0.25">
      <c r="A151" s="78"/>
      <c r="B151" s="86"/>
      <c r="C151" s="86"/>
      <c r="D151" s="83"/>
      <c r="E151" s="83"/>
      <c r="F151" s="76"/>
      <c r="G151" s="76"/>
      <c r="H151" s="76"/>
      <c r="I151" s="76"/>
      <c r="J151" s="76"/>
      <c r="K151" s="76"/>
    </row>
    <row r="152" spans="1:11" x14ac:dyDescent="0.25">
      <c r="A152" s="78"/>
      <c r="B152" s="86"/>
      <c r="C152" s="86"/>
      <c r="D152" s="83"/>
      <c r="E152" s="83"/>
      <c r="F152" s="76"/>
      <c r="G152" s="76"/>
      <c r="H152" s="76"/>
      <c r="I152" s="76"/>
      <c r="J152" s="76"/>
      <c r="K152" s="76"/>
    </row>
    <row r="153" spans="1:11" x14ac:dyDescent="0.25">
      <c r="A153" s="78"/>
      <c r="B153" s="86"/>
      <c r="C153" s="86"/>
      <c r="D153" s="83"/>
      <c r="E153" s="83"/>
      <c r="F153" s="76"/>
      <c r="G153" s="76"/>
      <c r="H153" s="76"/>
      <c r="I153" s="76"/>
      <c r="J153" s="76"/>
      <c r="K153" s="76"/>
    </row>
    <row r="154" spans="1:11" x14ac:dyDescent="0.25">
      <c r="A154" s="78"/>
      <c r="B154" s="86"/>
      <c r="C154" s="86"/>
      <c r="D154" s="83"/>
      <c r="E154" s="83"/>
      <c r="F154" s="76"/>
      <c r="G154" s="76"/>
      <c r="H154" s="76"/>
      <c r="I154" s="76"/>
      <c r="J154" s="76"/>
      <c r="K154" s="76"/>
    </row>
    <row r="155" spans="1:11" x14ac:dyDescent="0.25">
      <c r="A155" s="78"/>
      <c r="B155" s="86"/>
      <c r="C155" s="86"/>
      <c r="D155" s="83"/>
      <c r="E155" s="83"/>
      <c r="F155" s="76"/>
      <c r="G155" s="76"/>
      <c r="H155" s="76"/>
      <c r="I155" s="76"/>
      <c r="J155" s="76"/>
      <c r="K155" s="76"/>
    </row>
    <row r="156" spans="1:11" x14ac:dyDescent="0.25">
      <c r="A156" s="78"/>
      <c r="B156" s="86"/>
      <c r="C156" s="86"/>
      <c r="D156" s="83"/>
      <c r="E156" s="83"/>
      <c r="F156" s="76"/>
      <c r="G156" s="76"/>
      <c r="H156" s="76"/>
      <c r="I156" s="76"/>
      <c r="J156" s="76"/>
      <c r="K156" s="76"/>
    </row>
    <row r="157" spans="1:11" x14ac:dyDescent="0.25">
      <c r="A157" s="78"/>
      <c r="B157" s="86"/>
      <c r="C157" s="86"/>
      <c r="D157" s="83"/>
      <c r="E157" s="83"/>
      <c r="F157" s="76"/>
      <c r="G157" s="76"/>
      <c r="H157" s="76"/>
      <c r="I157" s="76"/>
      <c r="J157" s="76"/>
      <c r="K157" s="76"/>
    </row>
    <row r="158" spans="1:11" x14ac:dyDescent="0.25">
      <c r="A158" s="78"/>
      <c r="B158" s="86"/>
      <c r="C158" s="86"/>
      <c r="D158" s="83"/>
      <c r="E158" s="83"/>
      <c r="F158" s="76"/>
      <c r="G158" s="76"/>
      <c r="H158" s="76"/>
      <c r="I158" s="76"/>
      <c r="J158" s="76"/>
      <c r="K158" s="76"/>
    </row>
    <row r="159" spans="1:11" x14ac:dyDescent="0.25">
      <c r="A159" s="78"/>
      <c r="B159" s="86"/>
      <c r="C159" s="86"/>
      <c r="D159" s="83"/>
      <c r="E159" s="83"/>
      <c r="F159" s="76"/>
      <c r="G159" s="76"/>
      <c r="H159" s="76"/>
      <c r="I159" s="76"/>
      <c r="J159" s="76"/>
      <c r="K159" s="76"/>
    </row>
    <row r="160" spans="1:11" x14ac:dyDescent="0.25">
      <c r="A160" s="78"/>
      <c r="B160" s="86"/>
      <c r="C160" s="86"/>
      <c r="D160" s="83"/>
      <c r="E160" s="83"/>
      <c r="F160" s="76"/>
      <c r="G160" s="76"/>
      <c r="H160" s="76"/>
      <c r="I160" s="76"/>
      <c r="J160" s="76"/>
      <c r="K160" s="76"/>
    </row>
    <row r="161" spans="1:11" x14ac:dyDescent="0.25">
      <c r="A161" s="78"/>
      <c r="B161" s="86"/>
      <c r="C161" s="86"/>
      <c r="D161" s="83"/>
      <c r="E161" s="83"/>
      <c r="F161" s="76"/>
      <c r="G161" s="76"/>
      <c r="H161" s="76"/>
      <c r="I161" s="76"/>
      <c r="J161" s="76"/>
      <c r="K161" s="76"/>
    </row>
    <row r="162" spans="1:11" x14ac:dyDescent="0.25">
      <c r="A162" s="78"/>
      <c r="B162" s="86"/>
      <c r="C162" s="86"/>
      <c r="D162" s="83"/>
      <c r="E162" s="83"/>
      <c r="F162" s="76"/>
      <c r="G162" s="76"/>
      <c r="H162" s="76"/>
      <c r="I162" s="76"/>
      <c r="J162" s="76"/>
      <c r="K162" s="76"/>
    </row>
    <row r="163" spans="1:11" x14ac:dyDescent="0.25">
      <c r="A163" s="78"/>
      <c r="B163" s="86"/>
      <c r="C163" s="86"/>
      <c r="D163" s="83"/>
      <c r="E163" s="83"/>
      <c r="F163" s="76"/>
      <c r="G163" s="76"/>
      <c r="H163" s="76"/>
      <c r="I163" s="76"/>
      <c r="J163" s="76"/>
      <c r="K163" s="76"/>
    </row>
    <row r="164" spans="1:11" x14ac:dyDescent="0.25">
      <c r="A164" s="78"/>
      <c r="B164" s="86"/>
      <c r="C164" s="86"/>
      <c r="D164" s="83"/>
      <c r="E164" s="83"/>
      <c r="F164" s="76"/>
      <c r="G164" s="76"/>
      <c r="H164" s="76"/>
      <c r="I164" s="76"/>
      <c r="J164" s="76"/>
      <c r="K164" s="76"/>
    </row>
    <row r="165" spans="1:11" x14ac:dyDescent="0.25">
      <c r="A165" s="78"/>
      <c r="B165" s="86"/>
      <c r="C165" s="86"/>
      <c r="D165" s="83"/>
      <c r="E165" s="83"/>
      <c r="F165" s="76"/>
      <c r="G165" s="76"/>
      <c r="H165" s="76"/>
      <c r="I165" s="76"/>
      <c r="J165" s="76"/>
      <c r="K165" s="76"/>
    </row>
    <row r="166" spans="1:11" x14ac:dyDescent="0.25">
      <c r="A166" s="78"/>
      <c r="B166" s="86"/>
      <c r="C166" s="86"/>
      <c r="D166" s="83"/>
      <c r="E166" s="83"/>
      <c r="F166" s="76"/>
      <c r="G166" s="76"/>
      <c r="H166" s="76"/>
      <c r="I166" s="76"/>
      <c r="J166" s="76"/>
      <c r="K166" s="76"/>
    </row>
    <row r="167" spans="1:11" x14ac:dyDescent="0.25">
      <c r="A167" s="78"/>
      <c r="B167" s="86"/>
      <c r="C167" s="86"/>
      <c r="D167" s="83"/>
      <c r="E167" s="83"/>
      <c r="F167" s="76"/>
      <c r="G167" s="76"/>
      <c r="H167" s="76"/>
      <c r="I167" s="76"/>
      <c r="J167" s="76"/>
      <c r="K167" s="76"/>
    </row>
    <row r="168" spans="1:11" x14ac:dyDescent="0.25">
      <c r="A168" s="78"/>
      <c r="B168" s="78"/>
      <c r="C168" s="78"/>
      <c r="D168" s="80"/>
      <c r="E168" s="80"/>
      <c r="F168" s="76"/>
      <c r="G168" s="76"/>
      <c r="H168" s="76"/>
      <c r="I168" s="76"/>
      <c r="J168" s="76"/>
      <c r="K168" s="76"/>
    </row>
    <row r="169" spans="1:11" x14ac:dyDescent="0.25">
      <c r="A169" s="78"/>
      <c r="B169" s="78"/>
      <c r="C169" s="78"/>
      <c r="D169" s="80"/>
      <c r="E169" s="80"/>
      <c r="F169" s="76"/>
      <c r="G169" s="76"/>
      <c r="H169" s="76"/>
      <c r="I169" s="76"/>
      <c r="J169" s="76"/>
      <c r="K169" s="76"/>
    </row>
    <row r="170" spans="1:11" x14ac:dyDescent="0.25">
      <c r="A170" s="78"/>
      <c r="B170" s="78"/>
      <c r="C170" s="78"/>
      <c r="D170" s="80"/>
      <c r="E170" s="80"/>
      <c r="F170" s="76"/>
      <c r="G170" s="76"/>
      <c r="H170" s="76"/>
      <c r="I170" s="76"/>
      <c r="J170" s="76"/>
      <c r="K170" s="76"/>
    </row>
    <row r="171" spans="1:11" x14ac:dyDescent="0.25">
      <c r="A171" s="78"/>
      <c r="B171" s="78"/>
      <c r="C171" s="78"/>
      <c r="D171" s="80"/>
      <c r="E171" s="80"/>
      <c r="F171" s="76"/>
      <c r="G171" s="76"/>
      <c r="H171" s="76"/>
      <c r="I171" s="76"/>
      <c r="J171" s="76"/>
      <c r="K171" s="76"/>
    </row>
    <row r="172" spans="1:11" x14ac:dyDescent="0.25">
      <c r="A172" s="78"/>
      <c r="B172" s="78"/>
      <c r="C172" s="78"/>
      <c r="D172" s="80"/>
      <c r="E172" s="80"/>
      <c r="F172" s="76"/>
      <c r="G172" s="76"/>
      <c r="H172" s="76"/>
      <c r="I172" s="76"/>
      <c r="J172" s="76"/>
      <c r="K172" s="76"/>
    </row>
    <row r="173" spans="1:11" x14ac:dyDescent="0.25">
      <c r="A173" s="78"/>
      <c r="B173" s="78"/>
      <c r="C173" s="78"/>
      <c r="D173" s="80"/>
      <c r="E173" s="80"/>
      <c r="F173" s="76"/>
      <c r="G173" s="76"/>
      <c r="H173" s="76"/>
      <c r="I173" s="76"/>
      <c r="J173" s="76"/>
      <c r="K173" s="76"/>
    </row>
    <row r="174" spans="1:11" x14ac:dyDescent="0.25">
      <c r="A174" s="78"/>
      <c r="B174" s="78"/>
      <c r="C174" s="78"/>
      <c r="D174" s="80"/>
      <c r="E174" s="80"/>
      <c r="F174" s="76"/>
      <c r="G174" s="76"/>
      <c r="H174" s="76"/>
      <c r="I174" s="76"/>
      <c r="J174" s="76"/>
      <c r="K174" s="76"/>
    </row>
    <row r="175" spans="1:11" x14ac:dyDescent="0.25">
      <c r="A175" s="78"/>
      <c r="B175" s="78"/>
      <c r="C175" s="78"/>
      <c r="D175" s="80"/>
      <c r="E175" s="80"/>
      <c r="F175" s="76"/>
      <c r="G175" s="76"/>
      <c r="H175" s="76"/>
      <c r="I175" s="76"/>
      <c r="J175" s="76"/>
      <c r="K175" s="76"/>
    </row>
    <row r="176" spans="1:11" x14ac:dyDescent="0.25">
      <c r="A176" s="78"/>
      <c r="B176" s="78"/>
      <c r="C176" s="78"/>
      <c r="D176" s="80"/>
      <c r="E176" s="80"/>
      <c r="F176" s="76"/>
      <c r="G176" s="76"/>
      <c r="H176" s="76"/>
      <c r="I176" s="76"/>
      <c r="J176" s="76"/>
      <c r="K176" s="76"/>
    </row>
    <row r="177" spans="1:11" x14ac:dyDescent="0.25">
      <c r="A177" s="78"/>
      <c r="B177" s="78"/>
      <c r="C177" s="78"/>
      <c r="D177" s="80"/>
      <c r="E177" s="80"/>
      <c r="F177" s="76"/>
      <c r="G177" s="76"/>
      <c r="H177" s="76"/>
      <c r="I177" s="76"/>
      <c r="J177" s="76"/>
      <c r="K177" s="76"/>
    </row>
    <row r="178" spans="1:11" x14ac:dyDescent="0.25">
      <c r="A178" s="78"/>
      <c r="B178" s="78"/>
      <c r="C178" s="78"/>
      <c r="D178" s="80"/>
      <c r="E178" s="80"/>
      <c r="F178" s="76"/>
      <c r="G178" s="76"/>
      <c r="H178" s="76"/>
      <c r="I178" s="76"/>
      <c r="J178" s="76"/>
      <c r="K178" s="76"/>
    </row>
    <row r="179" spans="1:11" x14ac:dyDescent="0.25">
      <c r="A179" s="78"/>
      <c r="B179" s="78"/>
      <c r="C179" s="78"/>
      <c r="D179" s="80"/>
      <c r="E179" s="80"/>
      <c r="F179" s="76"/>
      <c r="G179" s="76"/>
      <c r="H179" s="76"/>
      <c r="I179" s="76"/>
      <c r="J179" s="76"/>
      <c r="K179" s="76"/>
    </row>
    <row r="180" spans="1:11" x14ac:dyDescent="0.25">
      <c r="A180" s="78"/>
      <c r="B180" s="78"/>
      <c r="C180" s="78"/>
      <c r="D180" s="80"/>
      <c r="E180" s="80"/>
      <c r="F180" s="76"/>
      <c r="G180" s="76"/>
      <c r="H180" s="76"/>
      <c r="I180" s="76"/>
      <c r="J180" s="76"/>
      <c r="K180" s="76"/>
    </row>
    <row r="181" spans="1:11" x14ac:dyDescent="0.25">
      <c r="A181" s="78"/>
      <c r="B181" s="78"/>
      <c r="C181" s="78"/>
      <c r="D181" s="80"/>
      <c r="E181" s="80"/>
      <c r="F181" s="76"/>
      <c r="G181" s="76"/>
      <c r="H181" s="76"/>
      <c r="I181" s="76"/>
      <c r="J181" s="76"/>
      <c r="K181" s="76"/>
    </row>
    <row r="182" spans="1:11" x14ac:dyDescent="0.25">
      <c r="A182" s="78"/>
      <c r="B182" s="78"/>
      <c r="C182" s="78"/>
      <c r="D182" s="80"/>
      <c r="E182" s="80"/>
      <c r="F182" s="76"/>
      <c r="G182" s="76"/>
      <c r="H182" s="76"/>
      <c r="I182" s="76"/>
      <c r="J182" s="76"/>
      <c r="K182" s="76"/>
    </row>
    <row r="183" spans="1:11" x14ac:dyDescent="0.25">
      <c r="A183" s="78"/>
      <c r="B183" s="78"/>
      <c r="C183" s="78"/>
      <c r="D183" s="80"/>
      <c r="E183" s="80"/>
      <c r="F183" s="76"/>
      <c r="G183" s="76"/>
      <c r="H183" s="76"/>
      <c r="I183" s="76"/>
      <c r="J183" s="76"/>
      <c r="K183" s="76"/>
    </row>
    <row r="184" spans="1:11" x14ac:dyDescent="0.25">
      <c r="A184" s="78"/>
      <c r="B184" s="78"/>
      <c r="C184" s="78"/>
      <c r="D184" s="80"/>
      <c r="E184" s="80"/>
      <c r="F184" s="76"/>
      <c r="G184" s="76"/>
      <c r="H184" s="76"/>
      <c r="I184" s="76"/>
      <c r="J184" s="76"/>
      <c r="K184" s="76"/>
    </row>
    <row r="185" spans="1:11" x14ac:dyDescent="0.25">
      <c r="A185" s="78"/>
      <c r="B185" s="78"/>
      <c r="C185" s="78"/>
      <c r="D185" s="80"/>
      <c r="E185" s="80"/>
      <c r="F185" s="76"/>
      <c r="G185" s="76"/>
      <c r="H185" s="76"/>
      <c r="I185" s="76"/>
      <c r="J185" s="76"/>
      <c r="K185" s="76"/>
    </row>
    <row r="186" spans="1:11" x14ac:dyDescent="0.25">
      <c r="A186" s="78"/>
      <c r="B186" s="78"/>
      <c r="C186" s="78"/>
      <c r="D186" s="80"/>
      <c r="E186" s="80"/>
      <c r="F186" s="76"/>
      <c r="G186" s="76"/>
      <c r="H186" s="76"/>
      <c r="I186" s="76"/>
      <c r="J186" s="76"/>
      <c r="K186" s="76"/>
    </row>
    <row r="187" spans="1:11" x14ac:dyDescent="0.25">
      <c r="A187" s="78"/>
      <c r="B187" s="78"/>
      <c r="C187" s="78"/>
      <c r="D187" s="80"/>
      <c r="E187" s="80"/>
      <c r="F187" s="76"/>
      <c r="G187" s="76"/>
      <c r="H187" s="76"/>
      <c r="I187" s="76"/>
      <c r="J187" s="76"/>
      <c r="K187" s="76"/>
    </row>
    <row r="188" spans="1:11" x14ac:dyDescent="0.25">
      <c r="A188" s="78"/>
      <c r="B188" s="78"/>
      <c r="C188" s="78"/>
      <c r="D188" s="80"/>
      <c r="E188" s="80"/>
      <c r="F188" s="76"/>
      <c r="G188" s="76"/>
      <c r="H188" s="76"/>
      <c r="I188" s="76"/>
      <c r="J188" s="76"/>
      <c r="K188" s="76"/>
    </row>
    <row r="189" spans="1:11" x14ac:dyDescent="0.25">
      <c r="A189" s="78"/>
      <c r="B189" s="78"/>
      <c r="C189" s="78"/>
      <c r="D189" s="80"/>
      <c r="E189" s="80"/>
      <c r="F189" s="76"/>
      <c r="G189" s="76"/>
      <c r="H189" s="76"/>
      <c r="I189" s="76"/>
      <c r="J189" s="76"/>
      <c r="K189" s="76"/>
    </row>
    <row r="190" spans="1:11" x14ac:dyDescent="0.25">
      <c r="A190" s="78"/>
      <c r="B190" s="78"/>
      <c r="C190" s="78"/>
      <c r="D190" s="80"/>
      <c r="E190" s="80"/>
      <c r="F190" s="76"/>
      <c r="G190" s="76"/>
      <c r="H190" s="76"/>
      <c r="I190" s="76"/>
      <c r="J190" s="76"/>
      <c r="K190" s="76"/>
    </row>
    <row r="191" spans="1:11" x14ac:dyDescent="0.25">
      <c r="A191" s="78"/>
      <c r="B191" s="78"/>
      <c r="C191" s="78"/>
      <c r="D191" s="80"/>
      <c r="E191" s="80"/>
      <c r="F191" s="76"/>
      <c r="G191" s="76"/>
      <c r="H191" s="76"/>
      <c r="I191" s="76"/>
      <c r="J191" s="76"/>
      <c r="K191" s="76"/>
    </row>
    <row r="192" spans="1:11" x14ac:dyDescent="0.25">
      <c r="A192" s="75"/>
      <c r="B192" s="75"/>
      <c r="C192" s="75"/>
      <c r="D192" s="76"/>
      <c r="E192" s="76"/>
      <c r="F192" s="76"/>
      <c r="G192" s="76"/>
      <c r="H192" s="76"/>
      <c r="I192" s="76"/>
      <c r="J192" s="76"/>
      <c r="K192" s="76"/>
    </row>
    <row r="193" spans="1:11" x14ac:dyDescent="0.25">
      <c r="A193" s="75"/>
      <c r="B193" s="75"/>
      <c r="C193" s="75"/>
      <c r="D193" s="76"/>
      <c r="E193" s="76"/>
      <c r="F193" s="76"/>
      <c r="G193" s="76"/>
      <c r="H193" s="76"/>
      <c r="I193" s="76"/>
      <c r="J193" s="76"/>
      <c r="K193" s="76"/>
    </row>
    <row r="194" spans="1:11" x14ac:dyDescent="0.25">
      <c r="A194" s="75"/>
      <c r="B194" s="75"/>
      <c r="C194" s="75"/>
      <c r="D194" s="76"/>
      <c r="E194" s="76"/>
      <c r="F194" s="76"/>
      <c r="G194" s="76"/>
      <c r="H194" s="76"/>
      <c r="I194" s="76"/>
      <c r="J194" s="76"/>
      <c r="K194" s="76"/>
    </row>
    <row r="195" spans="1:11" x14ac:dyDescent="0.25">
      <c r="A195" s="75"/>
      <c r="B195" s="75"/>
      <c r="C195" s="75"/>
      <c r="D195" s="76"/>
      <c r="E195" s="76"/>
      <c r="F195" s="76"/>
      <c r="G195" s="76"/>
      <c r="H195" s="76"/>
      <c r="I195" s="76"/>
      <c r="J195" s="76"/>
      <c r="K195" s="76"/>
    </row>
    <row r="196" spans="1:11" x14ac:dyDescent="0.25">
      <c r="A196" s="75"/>
      <c r="B196" s="75"/>
      <c r="C196" s="75"/>
      <c r="D196" s="76"/>
      <c r="E196" s="76"/>
      <c r="F196" s="76"/>
      <c r="G196" s="76"/>
      <c r="H196" s="76"/>
      <c r="I196" s="76"/>
      <c r="J196" s="76"/>
      <c r="K196" s="76"/>
    </row>
    <row r="197" spans="1:11" x14ac:dyDescent="0.25">
      <c r="A197" s="75"/>
      <c r="B197" s="75"/>
      <c r="C197" s="75"/>
      <c r="D197" s="76"/>
      <c r="E197" s="76"/>
      <c r="F197" s="76"/>
      <c r="G197" s="76"/>
      <c r="H197" s="76"/>
      <c r="I197" s="76"/>
      <c r="J197" s="76"/>
      <c r="K197" s="76"/>
    </row>
    <row r="198" spans="1:11" x14ac:dyDescent="0.25">
      <c r="A198" s="75"/>
      <c r="B198" s="75"/>
      <c r="C198" s="75"/>
      <c r="D198" s="76"/>
      <c r="E198" s="76"/>
      <c r="F198" s="76"/>
      <c r="G198" s="76"/>
      <c r="H198" s="76"/>
      <c r="I198" s="76"/>
      <c r="J198" s="76"/>
      <c r="K198" s="76"/>
    </row>
    <row r="199" spans="1:11" x14ac:dyDescent="0.25">
      <c r="A199" s="75"/>
      <c r="B199" s="75"/>
      <c r="C199" s="75"/>
      <c r="D199" s="76"/>
      <c r="E199" s="76"/>
      <c r="F199" s="76"/>
      <c r="G199" s="76"/>
      <c r="H199" s="76"/>
      <c r="I199" s="76"/>
      <c r="J199" s="76"/>
      <c r="K199" s="76"/>
    </row>
    <row r="200" spans="1:11" x14ac:dyDescent="0.25">
      <c r="A200" s="75"/>
      <c r="B200" s="75"/>
      <c r="C200" s="75"/>
      <c r="D200" s="76"/>
      <c r="E200" s="76"/>
      <c r="F200" s="76"/>
      <c r="G200" s="76"/>
      <c r="H200" s="76"/>
      <c r="I200" s="76"/>
      <c r="J200" s="76"/>
      <c r="K200" s="76"/>
    </row>
    <row r="201" spans="1:11" x14ac:dyDescent="0.25">
      <c r="A201" s="75"/>
      <c r="B201" s="75"/>
      <c r="C201" s="75"/>
      <c r="D201" s="76"/>
      <c r="E201" s="76"/>
      <c r="F201" s="76"/>
      <c r="G201" s="76"/>
      <c r="H201" s="76"/>
      <c r="I201" s="76"/>
      <c r="J201" s="76"/>
      <c r="K201" s="76"/>
    </row>
    <row r="202" spans="1:11" x14ac:dyDescent="0.25">
      <c r="A202" s="75"/>
      <c r="B202" s="75"/>
      <c r="C202" s="75"/>
      <c r="D202" s="76"/>
      <c r="E202" s="76"/>
      <c r="F202" s="76"/>
      <c r="G202" s="76"/>
      <c r="H202" s="76"/>
      <c r="I202" s="76"/>
      <c r="J202" s="76"/>
      <c r="K202" s="76"/>
    </row>
    <row r="203" spans="1:11" x14ac:dyDescent="0.25">
      <c r="A203" s="75"/>
      <c r="B203" s="75"/>
      <c r="C203" s="75"/>
      <c r="D203" s="76"/>
      <c r="E203" s="76"/>
      <c r="F203" s="76"/>
      <c r="G203" s="76"/>
      <c r="H203" s="76"/>
      <c r="I203" s="76"/>
      <c r="J203" s="76"/>
      <c r="K203" s="76"/>
    </row>
    <row r="204" spans="1:11" x14ac:dyDescent="0.25">
      <c r="A204" s="75"/>
      <c r="B204" s="75"/>
      <c r="C204" s="75"/>
      <c r="D204" s="76"/>
      <c r="E204" s="76"/>
      <c r="F204" s="76"/>
      <c r="G204" s="76"/>
      <c r="H204" s="76"/>
      <c r="I204" s="76"/>
      <c r="J204" s="76"/>
      <c r="K204" s="76"/>
    </row>
    <row r="205" spans="1:11" x14ac:dyDescent="0.25">
      <c r="A205" s="75"/>
      <c r="B205" s="75"/>
      <c r="C205" s="75"/>
      <c r="D205" s="76"/>
      <c r="E205" s="76"/>
      <c r="F205" s="76"/>
      <c r="G205" s="76"/>
      <c r="H205" s="76"/>
      <c r="I205" s="76"/>
      <c r="J205" s="76"/>
      <c r="K205" s="76"/>
    </row>
    <row r="206" spans="1:11" x14ac:dyDescent="0.25">
      <c r="A206" s="75"/>
      <c r="B206" s="75"/>
      <c r="C206" s="75"/>
      <c r="D206" s="76"/>
      <c r="E206" s="76"/>
      <c r="F206" s="76"/>
      <c r="G206" s="76"/>
      <c r="H206" s="76"/>
      <c r="I206" s="76"/>
      <c r="J206" s="76"/>
      <c r="K206" s="76"/>
    </row>
    <row r="207" spans="1:11" x14ac:dyDescent="0.25">
      <c r="A207" s="75"/>
      <c r="B207" s="75"/>
      <c r="C207" s="75"/>
      <c r="D207" s="76"/>
      <c r="E207" s="76"/>
      <c r="F207" s="76"/>
      <c r="G207" s="76"/>
      <c r="H207" s="76"/>
      <c r="I207" s="76"/>
      <c r="J207" s="76"/>
      <c r="K207" s="76"/>
    </row>
    <row r="208" spans="1:11" x14ac:dyDescent="0.25">
      <c r="A208" s="75"/>
      <c r="B208" s="75"/>
      <c r="C208" s="75"/>
      <c r="D208" s="76"/>
      <c r="E208" s="76"/>
      <c r="F208" s="76"/>
      <c r="G208" s="76"/>
      <c r="H208" s="76"/>
      <c r="I208" s="76"/>
      <c r="J208" s="76"/>
      <c r="K208" s="76"/>
    </row>
    <row r="209" spans="1:11" x14ac:dyDescent="0.25">
      <c r="A209" s="75"/>
      <c r="B209" s="75"/>
      <c r="C209" s="75"/>
      <c r="D209" s="76"/>
      <c r="E209" s="76"/>
      <c r="F209" s="76"/>
      <c r="G209" s="76"/>
      <c r="H209" s="76"/>
      <c r="I209" s="76"/>
      <c r="J209" s="76"/>
      <c r="K209" s="76"/>
    </row>
    <row r="210" spans="1:11" x14ac:dyDescent="0.25">
      <c r="A210" s="75"/>
      <c r="B210" s="75"/>
      <c r="C210" s="75"/>
      <c r="D210" s="76"/>
      <c r="E210" s="76"/>
      <c r="F210" s="76"/>
      <c r="G210" s="76"/>
      <c r="H210" s="76"/>
      <c r="I210" s="76"/>
      <c r="J210" s="76"/>
      <c r="K210" s="76"/>
    </row>
    <row r="211" spans="1:11" x14ac:dyDescent="0.25">
      <c r="A211" s="75"/>
      <c r="B211" s="75"/>
      <c r="C211" s="75"/>
      <c r="D211" s="76"/>
      <c r="E211" s="76"/>
      <c r="F211" s="76"/>
      <c r="G211" s="76"/>
      <c r="H211" s="76"/>
      <c r="I211" s="76"/>
      <c r="J211" s="76"/>
      <c r="K211" s="76"/>
    </row>
  </sheetData>
  <mergeCells count="1">
    <mergeCell ref="D3:E3"/>
  </mergeCells>
  <pageMargins left="0.7" right="0.7" top="0.75" bottom="0.75" header="0.3" footer="0.3"/>
  <pageSetup scale="73" orientation="portrait" r:id="rId1"/>
  <drawing r:id="rId2"/>
  <legacyDrawing r:id="rId3"/>
  <oleObjects>
    <mc:AlternateContent xmlns:mc="http://schemas.openxmlformats.org/markup-compatibility/2006">
      <mc:Choice Requires="x14">
        <oleObject progId="Word.Document.12" shapeId="219137" r:id="rId4">
          <objectPr defaultSize="0" r:id="rId5">
            <anchor moveWithCells="1">
              <from>
                <xdr:col>1</xdr:col>
                <xdr:colOff>0</xdr:colOff>
                <xdr:row>46</xdr:row>
                <xdr:rowOff>0</xdr:rowOff>
              </from>
              <to>
                <xdr:col>10</xdr:col>
                <xdr:colOff>304800</xdr:colOff>
                <xdr:row>57</xdr:row>
                <xdr:rowOff>9525</xdr:rowOff>
              </to>
            </anchor>
          </objectPr>
        </oleObject>
      </mc:Choice>
      <mc:Fallback>
        <oleObject progId="Word.Document.12" shapeId="219137" r:id="rId4"/>
      </mc:Fallback>
    </mc:AlternateContent>
  </oleObjec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1"/>
  <sheetViews>
    <sheetView workbookViewId="0">
      <selection activeCell="L52" sqref="L52"/>
    </sheetView>
  </sheetViews>
  <sheetFormatPr defaultColWidth="9.140625" defaultRowHeight="15" x14ac:dyDescent="0.25"/>
  <cols>
    <col min="1" max="1" width="5.28515625" style="61" customWidth="1"/>
    <col min="2" max="2" width="9.140625" style="61"/>
    <col min="3" max="3" width="10.85546875" style="61" customWidth="1"/>
    <col min="4" max="4" width="9.7109375" style="59" customWidth="1"/>
    <col min="5" max="16384" width="9.140625" style="59"/>
  </cols>
  <sheetData>
    <row r="1" spans="1:10" ht="21" x14ac:dyDescent="0.35">
      <c r="A1" s="63" t="s">
        <v>208</v>
      </c>
    </row>
    <row r="2" spans="1:10" x14ac:dyDescent="0.25">
      <c r="B2" s="65">
        <v>3.1</v>
      </c>
      <c r="C2" s="61" t="s">
        <v>24</v>
      </c>
      <c r="D2" s="208" t="s">
        <v>228</v>
      </c>
      <c r="E2" s="61"/>
    </row>
    <row r="3" spans="1:10" x14ac:dyDescent="0.25">
      <c r="B3" s="65" t="s">
        <v>75</v>
      </c>
      <c r="C3" s="61" t="s">
        <v>26</v>
      </c>
      <c r="D3" s="306" t="s">
        <v>222</v>
      </c>
      <c r="E3" s="306"/>
    </row>
    <row r="4" spans="1:10" x14ac:dyDescent="0.25">
      <c r="B4" s="25" t="s">
        <v>27</v>
      </c>
      <c r="D4" s="26" t="s">
        <v>76</v>
      </c>
      <c r="E4" s="66"/>
      <c r="F4" s="66"/>
      <c r="G4" s="66"/>
      <c r="H4" s="66"/>
      <c r="I4" s="66"/>
      <c r="J4" s="66"/>
    </row>
    <row r="5" spans="1:10" x14ac:dyDescent="0.25">
      <c r="B5" s="28"/>
    </row>
    <row r="6" spans="1:10" x14ac:dyDescent="0.25">
      <c r="F6" s="26" t="s">
        <v>29</v>
      </c>
      <c r="G6" s="26"/>
      <c r="H6" s="26" t="s">
        <v>218</v>
      </c>
      <c r="I6" s="26"/>
      <c r="J6" s="26"/>
    </row>
    <row r="7" spans="1:10" ht="26.25" x14ac:dyDescent="0.25">
      <c r="A7" s="60" t="s">
        <v>31</v>
      </c>
      <c r="B7" s="60" t="s">
        <v>32</v>
      </c>
      <c r="C7" s="60" t="s">
        <v>33</v>
      </c>
    </row>
    <row r="8" spans="1:10" x14ac:dyDescent="0.25">
      <c r="B8" s="62" t="s">
        <v>34</v>
      </c>
      <c r="C8" s="62" t="s">
        <v>3</v>
      </c>
    </row>
    <row r="9" spans="1:10" x14ac:dyDescent="0.25">
      <c r="A9" s="184">
        <v>1</v>
      </c>
      <c r="B9" s="33">
        <v>1</v>
      </c>
      <c r="C9" s="172">
        <v>29</v>
      </c>
      <c r="E9" s="61" t="s">
        <v>35</v>
      </c>
      <c r="F9" s="61"/>
    </row>
    <row r="10" spans="1:10" x14ac:dyDescent="0.25">
      <c r="A10" s="184">
        <v>1</v>
      </c>
      <c r="B10" s="33">
        <v>2</v>
      </c>
      <c r="C10" s="172">
        <v>30</v>
      </c>
      <c r="E10" s="61" t="s">
        <v>36</v>
      </c>
      <c r="F10" s="61"/>
    </row>
    <row r="11" spans="1:10" x14ac:dyDescent="0.25">
      <c r="A11" s="184">
        <v>1</v>
      </c>
      <c r="B11" s="33">
        <v>3</v>
      </c>
      <c r="C11" s="172">
        <v>30</v>
      </c>
      <c r="E11" s="61" t="s">
        <v>37</v>
      </c>
      <c r="F11" s="61"/>
    </row>
    <row r="12" spans="1:10" x14ac:dyDescent="0.25">
      <c r="A12" s="184">
        <v>1</v>
      </c>
      <c r="B12" s="33">
        <v>4</v>
      </c>
      <c r="C12" s="172">
        <v>30</v>
      </c>
      <c r="E12" s="61"/>
      <c r="F12" s="61"/>
    </row>
    <row r="13" spans="1:10" x14ac:dyDescent="0.25">
      <c r="A13" s="184">
        <v>1</v>
      </c>
      <c r="B13" s="33">
        <v>5</v>
      </c>
      <c r="C13" s="172">
        <v>28</v>
      </c>
      <c r="E13" s="61" t="s">
        <v>38</v>
      </c>
      <c r="F13" s="61"/>
    </row>
    <row r="14" spans="1:10" x14ac:dyDescent="0.25">
      <c r="A14" s="184">
        <v>1</v>
      </c>
      <c r="B14" s="33">
        <v>6</v>
      </c>
      <c r="C14" s="172">
        <v>29</v>
      </c>
      <c r="E14" s="61" t="s">
        <v>39</v>
      </c>
      <c r="F14" s="61"/>
    </row>
    <row r="15" spans="1:10" x14ac:dyDescent="0.25">
      <c r="A15" s="184">
        <v>1</v>
      </c>
      <c r="B15" s="33">
        <v>7</v>
      </c>
      <c r="C15" s="172">
        <v>30</v>
      </c>
      <c r="E15" s="61" t="s">
        <v>40</v>
      </c>
      <c r="F15" s="61"/>
    </row>
    <row r="16" spans="1:10" x14ac:dyDescent="0.25">
      <c r="A16" s="184">
        <v>1</v>
      </c>
      <c r="B16" s="33">
        <v>8</v>
      </c>
      <c r="C16" s="172">
        <v>30</v>
      </c>
      <c r="E16" s="61" t="s">
        <v>41</v>
      </c>
      <c r="F16" s="61"/>
    </row>
    <row r="17" spans="1:6" x14ac:dyDescent="0.25">
      <c r="A17" s="184">
        <v>1</v>
      </c>
      <c r="B17" s="33">
        <v>9</v>
      </c>
      <c r="C17" s="172">
        <v>30</v>
      </c>
      <c r="E17" s="61" t="s">
        <v>42</v>
      </c>
      <c r="F17" s="61"/>
    </row>
    <row r="18" spans="1:6" x14ac:dyDescent="0.25">
      <c r="A18" s="184">
        <v>1</v>
      </c>
      <c r="B18" s="33">
        <v>10</v>
      </c>
      <c r="C18" s="172">
        <v>25</v>
      </c>
      <c r="E18" s="61" t="s">
        <v>43</v>
      </c>
      <c r="F18" s="61"/>
    </row>
    <row r="19" spans="1:6" x14ac:dyDescent="0.25">
      <c r="A19" s="184">
        <v>1</v>
      </c>
      <c r="B19" s="33">
        <v>11</v>
      </c>
      <c r="C19" s="172">
        <v>18</v>
      </c>
      <c r="E19" s="61" t="s">
        <v>44</v>
      </c>
      <c r="F19" s="61"/>
    </row>
    <row r="20" spans="1:6" x14ac:dyDescent="0.25">
      <c r="A20" s="184">
        <v>1</v>
      </c>
      <c r="B20" s="33">
        <v>12</v>
      </c>
      <c r="C20" s="172">
        <v>28</v>
      </c>
      <c r="E20" s="61" t="s">
        <v>45</v>
      </c>
    </row>
    <row r="21" spans="1:6" x14ac:dyDescent="0.25">
      <c r="A21" s="184">
        <v>1</v>
      </c>
      <c r="B21" s="33">
        <v>13</v>
      </c>
      <c r="C21" s="172">
        <v>25</v>
      </c>
      <c r="E21" s="61" t="s">
        <v>46</v>
      </c>
    </row>
    <row r="22" spans="1:6" x14ac:dyDescent="0.25">
      <c r="A22" s="184">
        <v>1</v>
      </c>
      <c r="B22" s="33">
        <v>14</v>
      </c>
      <c r="C22" s="172">
        <v>29</v>
      </c>
      <c r="E22" s="61" t="s">
        <v>129</v>
      </c>
    </row>
    <row r="23" spans="1:6" x14ac:dyDescent="0.25">
      <c r="A23" s="184">
        <v>1</v>
      </c>
      <c r="B23" s="33">
        <v>15</v>
      </c>
      <c r="C23" s="172">
        <v>25</v>
      </c>
      <c r="E23" s="61"/>
    </row>
    <row r="24" spans="1:6" x14ac:dyDescent="0.25">
      <c r="A24" s="184">
        <v>0</v>
      </c>
      <c r="B24" s="33">
        <v>16</v>
      </c>
      <c r="C24" s="172">
        <v>0</v>
      </c>
    </row>
    <row r="25" spans="1:6" x14ac:dyDescent="0.25">
      <c r="A25" s="184">
        <v>1</v>
      </c>
      <c r="B25" s="33">
        <v>17</v>
      </c>
      <c r="C25" s="172">
        <v>30</v>
      </c>
    </row>
    <row r="26" spans="1:6" x14ac:dyDescent="0.25">
      <c r="A26" s="184"/>
      <c r="B26" s="33"/>
      <c r="C26" s="172"/>
    </row>
    <row r="27" spans="1:6" ht="15.75" x14ac:dyDescent="0.25">
      <c r="A27" s="184"/>
      <c r="B27" s="33"/>
      <c r="C27" s="172"/>
      <c r="E27" s="35"/>
    </row>
    <row r="28" spans="1:6" ht="15.75" x14ac:dyDescent="0.25">
      <c r="A28" s="184"/>
      <c r="B28" s="33"/>
      <c r="C28" s="172"/>
      <c r="E28" s="35"/>
    </row>
    <row r="29" spans="1:6" ht="15.75" x14ac:dyDescent="0.25">
      <c r="A29" s="184"/>
      <c r="B29" s="33"/>
      <c r="C29" s="33"/>
      <c r="E29" s="35"/>
    </row>
    <row r="30" spans="1:6" ht="15.75" x14ac:dyDescent="0.25">
      <c r="A30" s="65"/>
      <c r="B30" s="65"/>
      <c r="C30" s="32"/>
      <c r="E30" s="35"/>
    </row>
    <row r="31" spans="1:6" ht="15.75" x14ac:dyDescent="0.25">
      <c r="A31" s="65"/>
      <c r="B31" s="65"/>
      <c r="C31" s="32"/>
      <c r="E31" s="35"/>
    </row>
    <row r="32" spans="1:6" x14ac:dyDescent="0.25">
      <c r="A32" s="65"/>
      <c r="B32" s="65"/>
      <c r="C32" s="72"/>
    </row>
    <row r="33" spans="1:11" x14ac:dyDescent="0.25">
      <c r="A33" s="65"/>
      <c r="B33" s="65"/>
      <c r="C33" s="72"/>
    </row>
    <row r="34" spans="1:11" x14ac:dyDescent="0.25">
      <c r="A34" s="65"/>
      <c r="B34" s="65"/>
      <c r="C34" s="72"/>
    </row>
    <row r="35" spans="1:11" x14ac:dyDescent="0.25">
      <c r="A35" s="65"/>
      <c r="B35" s="65"/>
      <c r="C35" s="72"/>
    </row>
    <row r="36" spans="1:11" x14ac:dyDescent="0.25">
      <c r="A36" s="65"/>
      <c r="B36" s="65"/>
      <c r="C36" s="72"/>
    </row>
    <row r="37" spans="1:11" x14ac:dyDescent="0.25">
      <c r="A37" s="65"/>
      <c r="B37" s="65"/>
      <c r="C37" s="73"/>
    </row>
    <row r="38" spans="1:11" x14ac:dyDescent="0.25">
      <c r="A38" s="65"/>
      <c r="B38" s="65"/>
      <c r="C38" s="65"/>
    </row>
    <row r="39" spans="1:11" x14ac:dyDescent="0.25">
      <c r="B39" s="64"/>
      <c r="C39" s="64">
        <f>SUM(C9:C38)</f>
        <v>446</v>
      </c>
      <c r="D39" s="61" t="s">
        <v>48</v>
      </c>
    </row>
    <row r="40" spans="1:11" x14ac:dyDescent="0.25">
      <c r="A40" s="64">
        <f>SUM(A9:A38)</f>
        <v>16</v>
      </c>
      <c r="B40" s="61" t="s">
        <v>49</v>
      </c>
    </row>
    <row r="41" spans="1:11" x14ac:dyDescent="0.25">
      <c r="B41" s="180">
        <f>C39/A40</f>
        <v>27.875</v>
      </c>
      <c r="C41" s="61" t="s">
        <v>50</v>
      </c>
    </row>
    <row r="42" spans="1:11" x14ac:dyDescent="0.25">
      <c r="D42" s="65">
        <v>30</v>
      </c>
      <c r="E42" s="61" t="s">
        <v>51</v>
      </c>
    </row>
    <row r="43" spans="1:11" x14ac:dyDescent="0.25">
      <c r="D43" s="67">
        <f>B41/D42</f>
        <v>0.9291666666666667</v>
      </c>
      <c r="E43" s="61" t="s">
        <v>52</v>
      </c>
    </row>
    <row r="45" spans="1:11" ht="24" customHeight="1" x14ac:dyDescent="0.25">
      <c r="A45" s="154" t="s">
        <v>185</v>
      </c>
    </row>
    <row r="46" spans="1:11" ht="21" x14ac:dyDescent="0.35">
      <c r="A46" s="74"/>
      <c r="B46" s="75"/>
      <c r="C46" s="75"/>
      <c r="D46" s="76"/>
      <c r="E46" s="76"/>
      <c r="F46" s="76"/>
      <c r="G46" s="76"/>
      <c r="H46" s="76"/>
      <c r="I46" s="76"/>
      <c r="J46" s="76"/>
      <c r="K46" s="76"/>
    </row>
    <row r="47" spans="1:11" x14ac:dyDescent="0.25">
      <c r="A47" s="75"/>
      <c r="B47" s="28"/>
      <c r="C47" s="75"/>
      <c r="D47" s="76"/>
      <c r="E47" s="76"/>
      <c r="F47" s="76"/>
      <c r="G47" s="76"/>
      <c r="H47" s="76"/>
      <c r="I47" s="76"/>
      <c r="J47" s="76"/>
      <c r="K47" s="76"/>
    </row>
    <row r="48" spans="1:11" x14ac:dyDescent="0.25">
      <c r="A48" s="75"/>
      <c r="B48" s="28"/>
      <c r="C48" s="75"/>
      <c r="D48" s="76"/>
      <c r="E48" s="76"/>
      <c r="F48" s="76"/>
      <c r="G48" s="76"/>
      <c r="H48" s="76"/>
      <c r="I48" s="76"/>
      <c r="J48" s="76"/>
      <c r="K48" s="76"/>
    </row>
    <row r="49" spans="1:11" x14ac:dyDescent="0.25">
      <c r="A49" s="75"/>
      <c r="B49" s="25"/>
      <c r="C49" s="75"/>
      <c r="D49" s="75"/>
      <c r="E49" s="76"/>
      <c r="F49" s="76"/>
      <c r="G49" s="76"/>
      <c r="H49" s="76"/>
      <c r="I49" s="76"/>
      <c r="J49" s="76"/>
      <c r="K49" s="76"/>
    </row>
    <row r="50" spans="1:11" x14ac:dyDescent="0.25">
      <c r="A50" s="78"/>
      <c r="B50" s="79"/>
      <c r="C50" s="78"/>
      <c r="D50" s="80"/>
      <c r="E50" s="80"/>
      <c r="F50" s="76"/>
      <c r="G50" s="76"/>
      <c r="H50" s="76"/>
      <c r="I50" s="76"/>
      <c r="J50" s="76"/>
      <c r="K50" s="76"/>
    </row>
    <row r="51" spans="1:11" x14ac:dyDescent="0.25">
      <c r="A51" s="78"/>
      <c r="B51" s="78"/>
      <c r="C51" s="78"/>
      <c r="D51" s="80"/>
      <c r="E51" s="80"/>
      <c r="F51" s="75"/>
      <c r="G51" s="75"/>
      <c r="H51" s="75"/>
      <c r="I51" s="75"/>
      <c r="J51" s="75"/>
      <c r="K51" s="76"/>
    </row>
    <row r="52" spans="1:11" ht="26.25" x14ac:dyDescent="0.25">
      <c r="A52" s="81"/>
      <c r="B52" s="82"/>
      <c r="C52" s="82"/>
      <c r="D52" s="83"/>
      <c r="E52" s="83"/>
      <c r="F52" s="76"/>
      <c r="G52" s="76"/>
      <c r="H52" s="76"/>
      <c r="I52" s="76"/>
      <c r="J52" s="76"/>
      <c r="K52" s="76"/>
    </row>
    <row r="53" spans="1:11" x14ac:dyDescent="0.25">
      <c r="A53" s="78"/>
      <c r="B53" s="84"/>
      <c r="C53" s="84"/>
      <c r="D53" s="83"/>
      <c r="E53" s="83"/>
      <c r="F53" s="76"/>
      <c r="G53" s="76"/>
      <c r="H53" s="76"/>
      <c r="I53" s="76"/>
      <c r="J53" s="76"/>
      <c r="K53" s="76"/>
    </row>
    <row r="54" spans="1:11" x14ac:dyDescent="0.25">
      <c r="A54" s="79"/>
      <c r="B54" s="84"/>
      <c r="C54" s="85"/>
      <c r="D54" s="83"/>
      <c r="E54" s="86"/>
      <c r="F54" s="75"/>
      <c r="G54" s="76"/>
      <c r="H54" s="76"/>
      <c r="I54" s="76"/>
      <c r="J54" s="76"/>
      <c r="K54" s="76"/>
    </row>
    <row r="55" spans="1:11" x14ac:dyDescent="0.25">
      <c r="A55" s="79"/>
      <c r="B55" s="84"/>
      <c r="C55" s="85"/>
      <c r="D55" s="83"/>
      <c r="E55" s="86"/>
      <c r="F55" s="75"/>
      <c r="G55" s="76"/>
      <c r="H55" s="76"/>
      <c r="I55" s="76"/>
      <c r="J55" s="76"/>
      <c r="K55" s="76"/>
    </row>
    <row r="56" spans="1:11" x14ac:dyDescent="0.25">
      <c r="A56" s="79"/>
      <c r="B56" s="84"/>
      <c r="C56" s="85"/>
      <c r="D56" s="83"/>
      <c r="E56" s="86"/>
      <c r="F56" s="75"/>
      <c r="G56" s="76"/>
      <c r="H56" s="76"/>
      <c r="I56" s="76"/>
      <c r="J56" s="76"/>
      <c r="K56" s="76"/>
    </row>
    <row r="57" spans="1:11" x14ac:dyDescent="0.25">
      <c r="A57" s="79"/>
      <c r="B57" s="84"/>
      <c r="C57" s="85"/>
      <c r="D57" s="83"/>
      <c r="E57" s="86"/>
      <c r="F57" s="75"/>
      <c r="G57" s="76"/>
      <c r="H57" s="76"/>
      <c r="I57" s="76"/>
      <c r="J57" s="76"/>
      <c r="K57" s="76"/>
    </row>
    <row r="58" spans="1:11" x14ac:dyDescent="0.25">
      <c r="A58" s="79"/>
      <c r="B58" s="84"/>
      <c r="C58" s="85"/>
      <c r="D58" s="83"/>
      <c r="E58" s="86"/>
      <c r="F58" s="75"/>
      <c r="G58" s="76"/>
      <c r="H58" s="76"/>
      <c r="I58" s="76"/>
      <c r="J58" s="76"/>
      <c r="K58" s="76"/>
    </row>
    <row r="59" spans="1:11" x14ac:dyDescent="0.25">
      <c r="A59" s="79"/>
      <c r="B59" s="84"/>
      <c r="C59" s="85"/>
      <c r="D59" s="83"/>
      <c r="E59" s="86"/>
      <c r="F59" s="75"/>
      <c r="G59" s="76"/>
      <c r="H59" s="76"/>
      <c r="I59" s="76"/>
      <c r="J59" s="76"/>
      <c r="K59" s="76"/>
    </row>
    <row r="60" spans="1:11" x14ac:dyDescent="0.25">
      <c r="A60" s="79"/>
      <c r="B60" s="84"/>
      <c r="C60" s="85"/>
      <c r="D60" s="83"/>
      <c r="E60" s="86"/>
      <c r="F60" s="75"/>
      <c r="G60" s="76"/>
      <c r="H60" s="76"/>
      <c r="I60" s="76"/>
      <c r="J60" s="76"/>
      <c r="K60" s="76"/>
    </row>
    <row r="61" spans="1:11" x14ac:dyDescent="0.25">
      <c r="A61" s="79"/>
      <c r="B61" s="84"/>
      <c r="C61" s="85"/>
      <c r="D61" s="83"/>
      <c r="E61" s="86"/>
      <c r="F61" s="75"/>
      <c r="G61" s="76"/>
      <c r="H61" s="76"/>
      <c r="I61" s="76"/>
      <c r="J61" s="76"/>
      <c r="K61" s="76"/>
    </row>
    <row r="62" spans="1:11" x14ac:dyDescent="0.25">
      <c r="A62" s="79"/>
      <c r="B62" s="84"/>
      <c r="C62" s="85"/>
      <c r="D62" s="83"/>
      <c r="E62" s="86"/>
      <c r="F62" s="75"/>
      <c r="G62" s="76"/>
      <c r="H62" s="76"/>
      <c r="I62" s="76"/>
      <c r="J62" s="76"/>
      <c r="K62" s="76"/>
    </row>
    <row r="63" spans="1:11" x14ac:dyDescent="0.25">
      <c r="A63" s="79"/>
      <c r="B63" s="84"/>
      <c r="C63" s="85"/>
      <c r="D63" s="83"/>
      <c r="E63" s="86"/>
      <c r="F63" s="75"/>
      <c r="G63" s="76"/>
      <c r="H63" s="76"/>
      <c r="I63" s="76"/>
      <c r="J63" s="76"/>
      <c r="K63" s="76"/>
    </row>
    <row r="64" spans="1:11" x14ac:dyDescent="0.25">
      <c r="A64" s="79"/>
      <c r="B64" s="84"/>
      <c r="C64" s="85"/>
      <c r="D64" s="83"/>
      <c r="E64" s="86"/>
      <c r="F64" s="75"/>
      <c r="G64" s="76"/>
      <c r="H64" s="76"/>
      <c r="I64" s="76"/>
      <c r="J64" s="76"/>
      <c r="K64" s="76"/>
    </row>
    <row r="65" spans="1:11" x14ac:dyDescent="0.25">
      <c r="A65" s="79"/>
      <c r="B65" s="84"/>
      <c r="C65" s="85"/>
      <c r="D65" s="83"/>
      <c r="E65" s="86"/>
      <c r="F65" s="76"/>
      <c r="G65" s="76"/>
      <c r="H65" s="76"/>
      <c r="I65" s="76"/>
      <c r="J65" s="76"/>
      <c r="K65" s="76"/>
    </row>
    <row r="66" spans="1:11" x14ac:dyDescent="0.25">
      <c r="A66" s="79"/>
      <c r="B66" s="84"/>
      <c r="C66" s="85"/>
      <c r="D66" s="83"/>
      <c r="E66" s="86"/>
      <c r="F66" s="76"/>
      <c r="G66" s="76"/>
      <c r="H66" s="76"/>
      <c r="I66" s="76"/>
      <c r="J66" s="76"/>
      <c r="K66" s="76"/>
    </row>
    <row r="67" spans="1:11" x14ac:dyDescent="0.25">
      <c r="A67" s="79"/>
      <c r="B67" s="84"/>
      <c r="C67" s="85"/>
      <c r="D67" s="83"/>
      <c r="E67" s="83"/>
      <c r="F67" s="76"/>
      <c r="G67" s="76"/>
      <c r="H67" s="76"/>
      <c r="I67" s="76"/>
      <c r="J67" s="76"/>
      <c r="K67" s="76"/>
    </row>
    <row r="68" spans="1:11" x14ac:dyDescent="0.25">
      <c r="A68" s="79"/>
      <c r="B68" s="84"/>
      <c r="C68" s="85"/>
      <c r="D68" s="83"/>
      <c r="E68" s="86"/>
      <c r="F68" s="76"/>
      <c r="G68" s="76"/>
      <c r="H68" s="76"/>
      <c r="I68" s="76"/>
      <c r="J68" s="76"/>
      <c r="K68" s="76"/>
    </row>
    <row r="69" spans="1:11" x14ac:dyDescent="0.25">
      <c r="A69" s="79"/>
      <c r="B69" s="84"/>
      <c r="C69" s="85"/>
      <c r="D69" s="83"/>
      <c r="E69" s="86"/>
      <c r="F69" s="76"/>
      <c r="G69" s="76"/>
      <c r="H69" s="76"/>
      <c r="I69" s="76"/>
      <c r="J69" s="76"/>
      <c r="K69" s="76"/>
    </row>
    <row r="70" spans="1:11" x14ac:dyDescent="0.25">
      <c r="A70" s="79"/>
      <c r="B70" s="84"/>
      <c r="C70" s="85"/>
      <c r="D70" s="83"/>
      <c r="E70" s="83"/>
      <c r="F70" s="76"/>
      <c r="G70" s="76"/>
      <c r="H70" s="76"/>
      <c r="I70" s="76"/>
      <c r="J70" s="76"/>
      <c r="K70" s="76"/>
    </row>
    <row r="71" spans="1:11" x14ac:dyDescent="0.25">
      <c r="A71" s="79"/>
      <c r="B71" s="84"/>
      <c r="C71" s="85"/>
      <c r="D71" s="83"/>
      <c r="E71" s="83"/>
      <c r="F71" s="76"/>
      <c r="G71" s="76"/>
      <c r="H71" s="76"/>
      <c r="I71" s="76"/>
      <c r="J71" s="76"/>
      <c r="K71" s="76"/>
    </row>
    <row r="72" spans="1:11" ht="15.75" x14ac:dyDescent="0.25">
      <c r="A72" s="79"/>
      <c r="B72" s="84"/>
      <c r="C72" s="85"/>
      <c r="D72" s="83"/>
      <c r="E72" s="87"/>
      <c r="F72" s="76"/>
      <c r="G72" s="76"/>
      <c r="H72" s="76"/>
      <c r="I72" s="76"/>
      <c r="J72" s="76"/>
      <c r="K72" s="76"/>
    </row>
    <row r="73" spans="1:11" ht="15.75" x14ac:dyDescent="0.25">
      <c r="A73" s="79"/>
      <c r="B73" s="84"/>
      <c r="C73" s="85"/>
      <c r="D73" s="83"/>
      <c r="E73" s="87"/>
      <c r="F73" s="76"/>
      <c r="G73" s="76"/>
      <c r="H73" s="76"/>
      <c r="I73" s="76"/>
      <c r="J73" s="76"/>
      <c r="K73" s="76"/>
    </row>
    <row r="74" spans="1:11" ht="15.75" x14ac:dyDescent="0.25">
      <c r="A74" s="79"/>
      <c r="B74" s="84"/>
      <c r="C74" s="85"/>
      <c r="D74" s="83"/>
      <c r="E74" s="87"/>
      <c r="F74" s="76"/>
      <c r="G74" s="76"/>
      <c r="H74" s="76"/>
      <c r="I74" s="76"/>
      <c r="J74" s="76"/>
      <c r="K74" s="76"/>
    </row>
    <row r="75" spans="1:11" ht="15.75" x14ac:dyDescent="0.25">
      <c r="A75" s="79"/>
      <c r="B75" s="84"/>
      <c r="C75" s="85"/>
      <c r="D75" s="83"/>
      <c r="E75" s="87"/>
      <c r="F75" s="76"/>
      <c r="G75" s="76"/>
      <c r="H75" s="76"/>
      <c r="I75" s="76"/>
      <c r="J75" s="76"/>
      <c r="K75" s="76"/>
    </row>
    <row r="76" spans="1:11" ht="15.75" x14ac:dyDescent="0.25">
      <c r="A76" s="79"/>
      <c r="B76" s="84"/>
      <c r="C76" s="85"/>
      <c r="D76" s="83"/>
      <c r="E76" s="87"/>
      <c r="F76" s="76"/>
      <c r="G76" s="76"/>
      <c r="H76" s="76"/>
      <c r="I76" s="76"/>
      <c r="J76" s="76"/>
      <c r="K76" s="76"/>
    </row>
    <row r="77" spans="1:11" x14ac:dyDescent="0.25">
      <c r="A77" s="79"/>
      <c r="B77" s="84"/>
      <c r="C77" s="85"/>
      <c r="D77" s="83"/>
      <c r="E77" s="83"/>
      <c r="F77" s="76"/>
      <c r="G77" s="76"/>
      <c r="H77" s="76"/>
      <c r="I77" s="76"/>
      <c r="J77" s="76"/>
      <c r="K77" s="76"/>
    </row>
    <row r="78" spans="1:11" x14ac:dyDescent="0.25">
      <c r="A78" s="79"/>
      <c r="B78" s="84"/>
      <c r="C78" s="85"/>
      <c r="D78" s="83"/>
      <c r="E78" s="83"/>
      <c r="F78" s="76"/>
      <c r="G78" s="76"/>
      <c r="H78" s="76"/>
      <c r="I78" s="76"/>
      <c r="J78" s="76"/>
      <c r="K78" s="76"/>
    </row>
    <row r="79" spans="1:11" x14ac:dyDescent="0.25">
      <c r="A79" s="79"/>
      <c r="B79" s="84"/>
      <c r="C79" s="85"/>
      <c r="D79" s="83"/>
      <c r="E79" s="83"/>
      <c r="F79" s="76"/>
      <c r="G79" s="76"/>
      <c r="H79" s="76"/>
      <c r="I79" s="76"/>
      <c r="J79" s="76"/>
      <c r="K79" s="76"/>
    </row>
    <row r="80" spans="1:11" x14ac:dyDescent="0.25">
      <c r="A80" s="79"/>
      <c r="B80" s="84"/>
      <c r="C80" s="85"/>
      <c r="D80" s="83"/>
      <c r="E80" s="83"/>
      <c r="F80" s="76"/>
      <c r="G80" s="76"/>
      <c r="H80" s="76"/>
      <c r="I80" s="76"/>
      <c r="J80" s="76"/>
      <c r="K80" s="76"/>
    </row>
    <row r="81" spans="1:11" x14ac:dyDescent="0.25">
      <c r="A81" s="79"/>
      <c r="B81" s="84"/>
      <c r="C81" s="85"/>
      <c r="D81" s="83"/>
      <c r="E81" s="83"/>
      <c r="F81" s="76"/>
      <c r="G81" s="76"/>
      <c r="H81" s="76"/>
      <c r="I81" s="76"/>
      <c r="J81" s="76"/>
      <c r="K81" s="76"/>
    </row>
    <row r="82" spans="1:11" x14ac:dyDescent="0.25">
      <c r="A82" s="79"/>
      <c r="B82" s="84"/>
      <c r="C82" s="84"/>
      <c r="D82" s="83"/>
      <c r="E82" s="83"/>
      <c r="F82" s="76"/>
      <c r="G82" s="76"/>
      <c r="H82" s="76"/>
      <c r="I82" s="76"/>
      <c r="J82" s="76"/>
      <c r="K82" s="76"/>
    </row>
    <row r="83" spans="1:11" x14ac:dyDescent="0.25">
      <c r="A83" s="79"/>
      <c r="B83" s="84"/>
      <c r="C83" s="84"/>
      <c r="D83" s="83"/>
      <c r="E83" s="83"/>
      <c r="F83" s="76"/>
      <c r="G83" s="76"/>
      <c r="H83" s="76"/>
      <c r="I83" s="76"/>
      <c r="J83" s="76"/>
      <c r="K83" s="76"/>
    </row>
    <row r="84" spans="1:11" x14ac:dyDescent="0.25">
      <c r="A84" s="78"/>
      <c r="B84" s="86"/>
      <c r="C84" s="86"/>
      <c r="D84" s="86"/>
      <c r="E84" s="83"/>
      <c r="F84" s="76"/>
      <c r="G84" s="76"/>
      <c r="H84" s="76"/>
      <c r="I84" s="76"/>
      <c r="J84" s="76"/>
      <c r="K84" s="76"/>
    </row>
    <row r="85" spans="1:11" x14ac:dyDescent="0.25">
      <c r="A85" s="78"/>
      <c r="B85" s="86"/>
      <c r="C85" s="86"/>
      <c r="D85" s="83"/>
      <c r="E85" s="83"/>
      <c r="F85" s="76"/>
      <c r="G85" s="76"/>
      <c r="H85" s="76"/>
      <c r="I85" s="76"/>
      <c r="J85" s="76"/>
      <c r="K85" s="76"/>
    </row>
    <row r="86" spans="1:11" x14ac:dyDescent="0.25">
      <c r="A86" s="78"/>
      <c r="B86" s="86"/>
      <c r="C86" s="86"/>
      <c r="D86" s="83"/>
      <c r="E86" s="83"/>
      <c r="F86" s="76"/>
      <c r="G86" s="76"/>
      <c r="H86" s="76"/>
      <c r="I86" s="76"/>
      <c r="J86" s="76"/>
      <c r="K86" s="76"/>
    </row>
    <row r="87" spans="1:11" x14ac:dyDescent="0.25">
      <c r="A87" s="78"/>
      <c r="B87" s="86"/>
      <c r="C87" s="86"/>
      <c r="D87" s="84"/>
      <c r="E87" s="86"/>
      <c r="F87" s="76"/>
      <c r="G87" s="76"/>
      <c r="H87" s="76"/>
      <c r="I87" s="76"/>
      <c r="J87" s="76"/>
      <c r="K87" s="76"/>
    </row>
    <row r="88" spans="1:11" x14ac:dyDescent="0.25">
      <c r="A88" s="78"/>
      <c r="B88" s="86"/>
      <c r="C88" s="86"/>
      <c r="D88" s="88"/>
      <c r="E88" s="86"/>
      <c r="F88" s="76"/>
      <c r="G88" s="76"/>
      <c r="H88" s="76"/>
      <c r="I88" s="76"/>
      <c r="J88" s="76"/>
      <c r="K88" s="76"/>
    </row>
    <row r="89" spans="1:11" x14ac:dyDescent="0.25">
      <c r="A89" s="78"/>
      <c r="B89" s="86"/>
      <c r="C89" s="86"/>
      <c r="D89" s="83"/>
      <c r="E89" s="83"/>
      <c r="F89" s="76"/>
      <c r="G89" s="76"/>
      <c r="H89" s="76"/>
      <c r="I89" s="76"/>
      <c r="J89" s="76"/>
      <c r="K89" s="76"/>
    </row>
    <row r="90" spans="1:11" x14ac:dyDescent="0.25">
      <c r="A90" s="78"/>
      <c r="B90" s="86"/>
      <c r="C90" s="86"/>
      <c r="D90" s="83"/>
      <c r="E90" s="83"/>
      <c r="F90" s="76"/>
      <c r="G90" s="76"/>
      <c r="H90" s="76"/>
      <c r="I90" s="76"/>
      <c r="J90" s="76"/>
      <c r="K90" s="76"/>
    </row>
    <row r="91" spans="1:11" x14ac:dyDescent="0.25">
      <c r="A91" s="78"/>
      <c r="B91" s="86"/>
      <c r="C91" s="86"/>
      <c r="D91" s="83"/>
      <c r="E91" s="83"/>
      <c r="F91" s="76"/>
      <c r="G91" s="76"/>
      <c r="H91" s="76"/>
      <c r="I91" s="76"/>
      <c r="J91" s="76"/>
      <c r="K91" s="76"/>
    </row>
    <row r="92" spans="1:11" x14ac:dyDescent="0.25">
      <c r="A92" s="78"/>
      <c r="B92" s="86"/>
      <c r="C92" s="86"/>
      <c r="D92" s="83"/>
      <c r="E92" s="83"/>
      <c r="F92" s="76"/>
      <c r="G92" s="76"/>
      <c r="H92" s="76"/>
      <c r="I92" s="76"/>
      <c r="J92" s="76"/>
      <c r="K92" s="76"/>
    </row>
    <row r="93" spans="1:11" x14ac:dyDescent="0.25">
      <c r="A93" s="78"/>
      <c r="B93" s="86"/>
      <c r="C93" s="86"/>
      <c r="D93" s="83"/>
      <c r="E93" s="83"/>
      <c r="F93" s="76"/>
      <c r="G93" s="76"/>
      <c r="H93" s="76"/>
      <c r="I93" s="76"/>
      <c r="J93" s="76"/>
      <c r="K93" s="76"/>
    </row>
    <row r="94" spans="1:11" x14ac:dyDescent="0.25">
      <c r="A94" s="78"/>
      <c r="B94" s="86"/>
      <c r="C94" s="86"/>
      <c r="D94" s="83"/>
      <c r="E94" s="83"/>
      <c r="F94" s="76"/>
      <c r="G94" s="76"/>
      <c r="H94" s="76"/>
      <c r="I94" s="76"/>
      <c r="J94" s="76"/>
      <c r="K94" s="76"/>
    </row>
    <row r="95" spans="1:11" x14ac:dyDescent="0.25">
      <c r="A95" s="78"/>
      <c r="B95" s="86"/>
      <c r="C95" s="86"/>
      <c r="D95" s="83"/>
      <c r="E95" s="83"/>
      <c r="F95" s="76"/>
      <c r="G95" s="76"/>
      <c r="H95" s="76"/>
      <c r="I95" s="76"/>
      <c r="J95" s="76"/>
      <c r="K95" s="76"/>
    </row>
    <row r="96" spans="1:11" x14ac:dyDescent="0.25">
      <c r="A96" s="78"/>
      <c r="B96" s="86"/>
      <c r="C96" s="86"/>
      <c r="D96" s="83"/>
      <c r="E96" s="83"/>
      <c r="F96" s="76"/>
      <c r="G96" s="76"/>
      <c r="H96" s="76"/>
      <c r="I96" s="76"/>
      <c r="J96" s="76"/>
      <c r="K96" s="76"/>
    </row>
    <row r="97" spans="1:11" x14ac:dyDescent="0.25">
      <c r="A97" s="78"/>
      <c r="B97" s="86"/>
      <c r="C97" s="86"/>
      <c r="D97" s="83"/>
      <c r="E97" s="83"/>
      <c r="F97" s="76"/>
      <c r="G97" s="76"/>
      <c r="H97" s="76"/>
      <c r="I97" s="76"/>
      <c r="J97" s="76"/>
      <c r="K97" s="76"/>
    </row>
    <row r="98" spans="1:11" x14ac:dyDescent="0.25">
      <c r="A98" s="78"/>
      <c r="B98" s="86"/>
      <c r="C98" s="86"/>
      <c r="D98" s="83"/>
      <c r="E98" s="83"/>
      <c r="F98" s="76"/>
      <c r="G98" s="76"/>
      <c r="H98" s="76"/>
      <c r="I98" s="76"/>
      <c r="J98" s="76"/>
      <c r="K98" s="76"/>
    </row>
    <row r="99" spans="1:11" x14ac:dyDescent="0.25">
      <c r="A99" s="78"/>
      <c r="B99" s="86"/>
      <c r="C99" s="86"/>
      <c r="D99" s="83"/>
      <c r="E99" s="83"/>
      <c r="F99" s="76"/>
      <c r="G99" s="76"/>
      <c r="H99" s="76"/>
      <c r="I99" s="76"/>
      <c r="J99" s="76"/>
      <c r="K99" s="76"/>
    </row>
    <row r="100" spans="1:11" x14ac:dyDescent="0.25">
      <c r="A100" s="78"/>
      <c r="B100" s="86"/>
      <c r="C100" s="86"/>
      <c r="D100" s="83"/>
      <c r="E100" s="83"/>
      <c r="F100" s="76"/>
      <c r="G100" s="76"/>
      <c r="H100" s="76"/>
      <c r="I100" s="76"/>
      <c r="J100" s="76"/>
      <c r="K100" s="76"/>
    </row>
    <row r="101" spans="1:11" x14ac:dyDescent="0.25">
      <c r="A101" s="78"/>
      <c r="B101" s="86"/>
      <c r="C101" s="86"/>
      <c r="D101" s="83"/>
      <c r="E101" s="83"/>
      <c r="F101" s="76"/>
      <c r="G101" s="76"/>
      <c r="H101" s="76"/>
      <c r="I101" s="76"/>
      <c r="J101" s="76"/>
      <c r="K101" s="76"/>
    </row>
    <row r="102" spans="1:11" x14ac:dyDescent="0.25">
      <c r="A102" s="78"/>
      <c r="B102" s="86"/>
      <c r="C102" s="86"/>
      <c r="D102" s="83"/>
      <c r="E102" s="83"/>
      <c r="F102" s="76"/>
      <c r="G102" s="76"/>
      <c r="H102" s="76"/>
      <c r="I102" s="76"/>
      <c r="J102" s="76"/>
      <c r="K102" s="76"/>
    </row>
    <row r="103" spans="1:11" x14ac:dyDescent="0.25">
      <c r="A103" s="78"/>
      <c r="B103" s="86"/>
      <c r="C103" s="86"/>
      <c r="D103" s="83"/>
      <c r="E103" s="83"/>
      <c r="F103" s="76"/>
      <c r="G103" s="76"/>
      <c r="H103" s="76"/>
      <c r="I103" s="76"/>
      <c r="J103" s="76"/>
      <c r="K103" s="76"/>
    </row>
    <row r="104" spans="1:11" x14ac:dyDescent="0.25">
      <c r="A104" s="78"/>
      <c r="B104" s="86"/>
      <c r="C104" s="86"/>
      <c r="D104" s="83"/>
      <c r="E104" s="83"/>
      <c r="F104" s="76"/>
      <c r="G104" s="76"/>
      <c r="H104" s="76"/>
      <c r="I104" s="76"/>
      <c r="J104" s="76"/>
      <c r="K104" s="76"/>
    </row>
    <row r="105" spans="1:11" x14ac:dyDescent="0.25">
      <c r="A105" s="78"/>
      <c r="B105" s="86"/>
      <c r="C105" s="86"/>
      <c r="D105" s="83"/>
      <c r="E105" s="83"/>
      <c r="F105" s="76"/>
      <c r="G105" s="76"/>
      <c r="H105" s="76"/>
      <c r="I105" s="76"/>
      <c r="J105" s="76"/>
      <c r="K105" s="76"/>
    </row>
    <row r="106" spans="1:11" x14ac:dyDescent="0.25">
      <c r="A106" s="78"/>
      <c r="B106" s="86"/>
      <c r="C106" s="86"/>
      <c r="D106" s="83"/>
      <c r="E106" s="83"/>
      <c r="F106" s="76"/>
      <c r="G106" s="76"/>
      <c r="H106" s="76"/>
      <c r="I106" s="76"/>
      <c r="J106" s="76"/>
      <c r="K106" s="76"/>
    </row>
    <row r="107" spans="1:11" x14ac:dyDescent="0.25">
      <c r="A107" s="78"/>
      <c r="B107" s="86"/>
      <c r="C107" s="86"/>
      <c r="D107" s="83"/>
      <c r="E107" s="83"/>
      <c r="F107" s="76"/>
      <c r="G107" s="76"/>
      <c r="H107" s="76"/>
      <c r="I107" s="76"/>
      <c r="J107" s="76"/>
      <c r="K107" s="76"/>
    </row>
    <row r="108" spans="1:11" x14ac:dyDescent="0.25">
      <c r="A108" s="78"/>
      <c r="B108" s="86"/>
      <c r="C108" s="86"/>
      <c r="D108" s="83"/>
      <c r="E108" s="83"/>
      <c r="F108" s="76"/>
      <c r="G108" s="76"/>
      <c r="H108" s="76"/>
      <c r="I108" s="76"/>
      <c r="J108" s="76"/>
      <c r="K108" s="76"/>
    </row>
    <row r="109" spans="1:11" x14ac:dyDescent="0.25">
      <c r="A109" s="78"/>
      <c r="B109" s="86"/>
      <c r="C109" s="86"/>
      <c r="D109" s="83"/>
      <c r="E109" s="83"/>
      <c r="F109" s="76"/>
      <c r="G109" s="76"/>
      <c r="H109" s="76"/>
      <c r="I109" s="76"/>
      <c r="J109" s="76"/>
      <c r="K109" s="76"/>
    </row>
    <row r="110" spans="1:11" x14ac:dyDescent="0.25">
      <c r="A110" s="78"/>
      <c r="B110" s="86"/>
      <c r="C110" s="86"/>
      <c r="D110" s="83"/>
      <c r="E110" s="83"/>
      <c r="F110" s="76"/>
      <c r="G110" s="76"/>
      <c r="H110" s="76"/>
      <c r="I110" s="76"/>
      <c r="J110" s="76"/>
      <c r="K110" s="76"/>
    </row>
    <row r="111" spans="1:11" x14ac:dyDescent="0.25">
      <c r="A111" s="78"/>
      <c r="B111" s="86"/>
      <c r="C111" s="86"/>
      <c r="D111" s="83"/>
      <c r="E111" s="83"/>
      <c r="F111" s="76"/>
      <c r="G111" s="76"/>
      <c r="H111" s="76"/>
      <c r="I111" s="76"/>
      <c r="J111" s="76"/>
      <c r="K111" s="76"/>
    </row>
    <row r="112" spans="1:11" x14ac:dyDescent="0.25">
      <c r="A112" s="78"/>
      <c r="B112" s="86"/>
      <c r="C112" s="86"/>
      <c r="D112" s="83"/>
      <c r="E112" s="83"/>
      <c r="F112" s="76"/>
      <c r="G112" s="76"/>
      <c r="H112" s="76"/>
      <c r="I112" s="76"/>
      <c r="J112" s="76"/>
      <c r="K112" s="76"/>
    </row>
    <row r="113" spans="1:11" x14ac:dyDescent="0.25">
      <c r="A113" s="78"/>
      <c r="B113" s="86"/>
      <c r="C113" s="86"/>
      <c r="D113" s="83"/>
      <c r="E113" s="83"/>
      <c r="F113" s="76"/>
      <c r="G113" s="76"/>
      <c r="H113" s="76"/>
      <c r="I113" s="76"/>
      <c r="J113" s="76"/>
      <c r="K113" s="76"/>
    </row>
    <row r="114" spans="1:11" x14ac:dyDescent="0.25">
      <c r="A114" s="78"/>
      <c r="B114" s="86"/>
      <c r="C114" s="86"/>
      <c r="D114" s="83"/>
      <c r="E114" s="83"/>
      <c r="F114" s="76"/>
      <c r="G114" s="76"/>
      <c r="H114" s="76"/>
      <c r="I114" s="76"/>
      <c r="J114" s="76"/>
      <c r="K114" s="76"/>
    </row>
    <row r="115" spans="1:11" x14ac:dyDescent="0.25">
      <c r="A115" s="78"/>
      <c r="B115" s="86"/>
      <c r="C115" s="86"/>
      <c r="D115" s="83"/>
      <c r="E115" s="83"/>
      <c r="F115" s="76"/>
      <c r="G115" s="76"/>
      <c r="H115" s="76"/>
      <c r="I115" s="76"/>
      <c r="J115" s="76"/>
      <c r="K115" s="76"/>
    </row>
    <row r="116" spans="1:11" x14ac:dyDescent="0.25">
      <c r="A116" s="78"/>
      <c r="B116" s="86"/>
      <c r="C116" s="86"/>
      <c r="D116" s="83"/>
      <c r="E116" s="83"/>
      <c r="F116" s="76"/>
      <c r="G116" s="76"/>
      <c r="H116" s="76"/>
      <c r="I116" s="76"/>
      <c r="J116" s="76"/>
      <c r="K116" s="76"/>
    </row>
    <row r="117" spans="1:11" x14ac:dyDescent="0.25">
      <c r="A117" s="78"/>
      <c r="B117" s="86"/>
      <c r="C117" s="86"/>
      <c r="D117" s="83"/>
      <c r="E117" s="83"/>
      <c r="F117" s="76"/>
      <c r="G117" s="76"/>
      <c r="H117" s="76"/>
      <c r="I117" s="76"/>
      <c r="J117" s="76"/>
      <c r="K117" s="76"/>
    </row>
    <row r="118" spans="1:11" x14ac:dyDescent="0.25">
      <c r="A118" s="78"/>
      <c r="B118" s="86"/>
      <c r="C118" s="86"/>
      <c r="D118" s="83"/>
      <c r="E118" s="83"/>
      <c r="F118" s="76"/>
      <c r="G118" s="76"/>
      <c r="H118" s="76"/>
      <c r="I118" s="76"/>
      <c r="J118" s="76"/>
      <c r="K118" s="76"/>
    </row>
    <row r="119" spans="1:11" x14ac:dyDescent="0.25">
      <c r="A119" s="78"/>
      <c r="B119" s="86"/>
      <c r="C119" s="86"/>
      <c r="D119" s="83"/>
      <c r="E119" s="83"/>
      <c r="F119" s="76"/>
      <c r="G119" s="76"/>
      <c r="H119" s="76"/>
      <c r="I119" s="76"/>
      <c r="J119" s="76"/>
      <c r="K119" s="76"/>
    </row>
    <row r="120" spans="1:11" x14ac:dyDescent="0.25">
      <c r="A120" s="78"/>
      <c r="B120" s="86"/>
      <c r="C120" s="86"/>
      <c r="D120" s="83"/>
      <c r="E120" s="83"/>
      <c r="F120" s="76"/>
      <c r="G120" s="76"/>
      <c r="H120" s="76"/>
      <c r="I120" s="76"/>
      <c r="J120" s="76"/>
      <c r="K120" s="76"/>
    </row>
    <row r="121" spans="1:11" x14ac:dyDescent="0.25">
      <c r="A121" s="78"/>
      <c r="B121" s="86"/>
      <c r="C121" s="86"/>
      <c r="D121" s="83"/>
      <c r="E121" s="83"/>
      <c r="F121" s="76"/>
      <c r="G121" s="76"/>
      <c r="H121" s="76"/>
      <c r="I121" s="76"/>
      <c r="J121" s="76"/>
      <c r="K121" s="76"/>
    </row>
    <row r="122" spans="1:11" x14ac:dyDescent="0.25">
      <c r="A122" s="78"/>
      <c r="B122" s="86"/>
      <c r="C122" s="86"/>
      <c r="D122" s="83"/>
      <c r="E122" s="83"/>
      <c r="F122" s="76"/>
      <c r="G122" s="76"/>
      <c r="H122" s="76"/>
      <c r="I122" s="76"/>
      <c r="J122" s="76"/>
      <c r="K122" s="76"/>
    </row>
    <row r="123" spans="1:11" x14ac:dyDescent="0.25">
      <c r="A123" s="78"/>
      <c r="B123" s="86"/>
      <c r="C123" s="86"/>
      <c r="D123" s="83"/>
      <c r="E123" s="83"/>
      <c r="F123" s="76"/>
      <c r="G123" s="76"/>
      <c r="H123" s="76"/>
      <c r="I123" s="76"/>
      <c r="J123" s="76"/>
      <c r="K123" s="76"/>
    </row>
    <row r="124" spans="1:11" x14ac:dyDescent="0.25">
      <c r="A124" s="78"/>
      <c r="B124" s="86"/>
      <c r="C124" s="86"/>
      <c r="D124" s="83"/>
      <c r="E124" s="83"/>
      <c r="F124" s="76"/>
      <c r="G124" s="76"/>
      <c r="H124" s="76"/>
      <c r="I124" s="76"/>
      <c r="J124" s="76"/>
      <c r="K124" s="76"/>
    </row>
    <row r="125" spans="1:11" x14ac:dyDescent="0.25">
      <c r="A125" s="78"/>
      <c r="B125" s="86"/>
      <c r="C125" s="86"/>
      <c r="D125" s="83"/>
      <c r="E125" s="83"/>
      <c r="F125" s="76"/>
      <c r="G125" s="76"/>
      <c r="H125" s="76"/>
      <c r="I125" s="76"/>
      <c r="J125" s="76"/>
      <c r="K125" s="76"/>
    </row>
    <row r="126" spans="1:11" x14ac:dyDescent="0.25">
      <c r="A126" s="78"/>
      <c r="B126" s="86"/>
      <c r="C126" s="86"/>
      <c r="D126" s="83"/>
      <c r="E126" s="83"/>
      <c r="F126" s="76"/>
      <c r="G126" s="76"/>
      <c r="H126" s="76"/>
      <c r="I126" s="76"/>
      <c r="J126" s="76"/>
      <c r="K126" s="76"/>
    </row>
    <row r="127" spans="1:11" x14ac:dyDescent="0.25">
      <c r="A127" s="78"/>
      <c r="B127" s="86"/>
      <c r="C127" s="86"/>
      <c r="D127" s="83"/>
      <c r="E127" s="83"/>
      <c r="F127" s="76"/>
      <c r="G127" s="76"/>
      <c r="H127" s="76"/>
      <c r="I127" s="76"/>
      <c r="J127" s="76"/>
      <c r="K127" s="76"/>
    </row>
    <row r="128" spans="1:11" x14ac:dyDescent="0.25">
      <c r="A128" s="78"/>
      <c r="B128" s="86"/>
      <c r="C128" s="86"/>
      <c r="D128" s="83"/>
      <c r="E128" s="83"/>
      <c r="F128" s="76"/>
      <c r="G128" s="76"/>
      <c r="H128" s="76"/>
      <c r="I128" s="76"/>
      <c r="J128" s="76"/>
      <c r="K128" s="76"/>
    </row>
    <row r="129" spans="1:11" x14ac:dyDescent="0.25">
      <c r="A129" s="78"/>
      <c r="B129" s="86"/>
      <c r="C129" s="86"/>
      <c r="D129" s="83"/>
      <c r="E129" s="83"/>
      <c r="F129" s="76"/>
      <c r="G129" s="76"/>
      <c r="H129" s="76"/>
      <c r="I129" s="76"/>
      <c r="J129" s="76"/>
      <c r="K129" s="76"/>
    </row>
    <row r="130" spans="1:11" x14ac:dyDescent="0.25">
      <c r="A130" s="78"/>
      <c r="B130" s="86"/>
      <c r="C130" s="86"/>
      <c r="D130" s="83"/>
      <c r="E130" s="83"/>
      <c r="F130" s="76"/>
      <c r="G130" s="76"/>
      <c r="H130" s="76"/>
      <c r="I130" s="76"/>
      <c r="J130" s="76"/>
      <c r="K130" s="76"/>
    </row>
    <row r="131" spans="1:11" x14ac:dyDescent="0.25">
      <c r="A131" s="78"/>
      <c r="B131" s="86"/>
      <c r="C131" s="86"/>
      <c r="D131" s="83"/>
      <c r="E131" s="83"/>
      <c r="F131" s="76"/>
      <c r="G131" s="76"/>
      <c r="H131" s="76"/>
      <c r="I131" s="76"/>
      <c r="J131" s="76"/>
      <c r="K131" s="76"/>
    </row>
    <row r="132" spans="1:11" x14ac:dyDescent="0.25">
      <c r="A132" s="78"/>
      <c r="B132" s="86"/>
      <c r="C132" s="86"/>
      <c r="D132" s="83"/>
      <c r="E132" s="83"/>
      <c r="F132" s="76"/>
      <c r="G132" s="76"/>
      <c r="H132" s="76"/>
      <c r="I132" s="76"/>
      <c r="J132" s="76"/>
      <c r="K132" s="76"/>
    </row>
    <row r="133" spans="1:11" x14ac:dyDescent="0.25">
      <c r="A133" s="78"/>
      <c r="B133" s="86"/>
      <c r="C133" s="86"/>
      <c r="D133" s="83"/>
      <c r="E133" s="83"/>
      <c r="F133" s="76"/>
      <c r="G133" s="76"/>
      <c r="H133" s="76"/>
      <c r="I133" s="76"/>
      <c r="J133" s="76"/>
      <c r="K133" s="76"/>
    </row>
    <row r="134" spans="1:11" x14ac:dyDescent="0.25">
      <c r="A134" s="78"/>
      <c r="B134" s="86"/>
      <c r="C134" s="86"/>
      <c r="D134" s="83"/>
      <c r="E134" s="83"/>
      <c r="F134" s="76"/>
      <c r="G134" s="76"/>
      <c r="H134" s="76"/>
      <c r="I134" s="76"/>
      <c r="J134" s="76"/>
      <c r="K134" s="76"/>
    </row>
    <row r="135" spans="1:11" x14ac:dyDescent="0.25">
      <c r="A135" s="78"/>
      <c r="B135" s="86"/>
      <c r="C135" s="86"/>
      <c r="D135" s="83"/>
      <c r="E135" s="83"/>
      <c r="F135" s="76"/>
      <c r="G135" s="76"/>
      <c r="H135" s="76"/>
      <c r="I135" s="76"/>
      <c r="J135" s="76"/>
      <c r="K135" s="76"/>
    </row>
    <row r="136" spans="1:11" x14ac:dyDescent="0.25">
      <c r="A136" s="78"/>
      <c r="B136" s="86"/>
      <c r="C136" s="86"/>
      <c r="D136" s="83"/>
      <c r="E136" s="83"/>
      <c r="F136" s="76"/>
      <c r="G136" s="76"/>
      <c r="H136" s="76"/>
      <c r="I136" s="76"/>
      <c r="J136" s="76"/>
      <c r="K136" s="76"/>
    </row>
    <row r="137" spans="1:11" x14ac:dyDescent="0.25">
      <c r="A137" s="78"/>
      <c r="B137" s="86"/>
      <c r="C137" s="86"/>
      <c r="D137" s="83"/>
      <c r="E137" s="83"/>
      <c r="F137" s="76"/>
      <c r="G137" s="76"/>
      <c r="H137" s="76"/>
      <c r="I137" s="76"/>
      <c r="J137" s="76"/>
      <c r="K137" s="76"/>
    </row>
    <row r="138" spans="1:11" x14ac:dyDescent="0.25">
      <c r="A138" s="78"/>
      <c r="B138" s="86"/>
      <c r="C138" s="86"/>
      <c r="D138" s="83"/>
      <c r="E138" s="83"/>
      <c r="F138" s="76"/>
      <c r="G138" s="76"/>
      <c r="H138" s="76"/>
      <c r="I138" s="76"/>
      <c r="J138" s="76"/>
      <c r="K138" s="76"/>
    </row>
    <row r="139" spans="1:11" x14ac:dyDescent="0.25">
      <c r="A139" s="78"/>
      <c r="B139" s="86"/>
      <c r="C139" s="86"/>
      <c r="D139" s="83"/>
      <c r="E139" s="83"/>
      <c r="F139" s="76"/>
      <c r="G139" s="76"/>
      <c r="H139" s="76"/>
      <c r="I139" s="76"/>
      <c r="J139" s="76"/>
      <c r="K139" s="76"/>
    </row>
    <row r="140" spans="1:11" x14ac:dyDescent="0.25">
      <c r="A140" s="78"/>
      <c r="B140" s="86"/>
      <c r="C140" s="86"/>
      <c r="D140" s="83"/>
      <c r="E140" s="83"/>
      <c r="F140" s="76"/>
      <c r="G140" s="76"/>
      <c r="H140" s="76"/>
      <c r="I140" s="76"/>
      <c r="J140" s="76"/>
      <c r="K140" s="76"/>
    </row>
    <row r="141" spans="1:11" x14ac:dyDescent="0.25">
      <c r="A141" s="78"/>
      <c r="B141" s="86"/>
      <c r="C141" s="86"/>
      <c r="D141" s="83"/>
      <c r="E141" s="83"/>
      <c r="F141" s="76"/>
      <c r="G141" s="76"/>
      <c r="H141" s="76"/>
      <c r="I141" s="76"/>
      <c r="J141" s="76"/>
      <c r="K141" s="76"/>
    </row>
    <row r="142" spans="1:11" x14ac:dyDescent="0.25">
      <c r="A142" s="78"/>
      <c r="B142" s="86"/>
      <c r="C142" s="86"/>
      <c r="D142" s="83"/>
      <c r="E142" s="83"/>
      <c r="F142" s="76"/>
      <c r="G142" s="76"/>
      <c r="H142" s="76"/>
      <c r="I142" s="76"/>
      <c r="J142" s="76"/>
      <c r="K142" s="76"/>
    </row>
    <row r="143" spans="1:11" x14ac:dyDescent="0.25">
      <c r="A143" s="78"/>
      <c r="B143" s="86"/>
      <c r="C143" s="86"/>
      <c r="D143" s="83"/>
      <c r="E143" s="83"/>
      <c r="F143" s="76"/>
      <c r="G143" s="76"/>
      <c r="H143" s="76"/>
      <c r="I143" s="76"/>
      <c r="J143" s="76"/>
      <c r="K143" s="76"/>
    </row>
    <row r="144" spans="1:11" x14ac:dyDescent="0.25">
      <c r="A144" s="78"/>
      <c r="B144" s="86"/>
      <c r="C144" s="86"/>
      <c r="D144" s="83"/>
      <c r="E144" s="83"/>
      <c r="F144" s="76"/>
      <c r="G144" s="76"/>
      <c r="H144" s="76"/>
      <c r="I144" s="76"/>
      <c r="J144" s="76"/>
      <c r="K144" s="76"/>
    </row>
    <row r="145" spans="1:11" x14ac:dyDescent="0.25">
      <c r="A145" s="78"/>
      <c r="B145" s="86"/>
      <c r="C145" s="86"/>
      <c r="D145" s="83"/>
      <c r="E145" s="83"/>
      <c r="F145" s="76"/>
      <c r="G145" s="76"/>
      <c r="H145" s="76"/>
      <c r="I145" s="76"/>
      <c r="J145" s="76"/>
      <c r="K145" s="76"/>
    </row>
    <row r="146" spans="1:11" x14ac:dyDescent="0.25">
      <c r="A146" s="78"/>
      <c r="B146" s="86"/>
      <c r="C146" s="86"/>
      <c r="D146" s="83"/>
      <c r="E146" s="83"/>
      <c r="F146" s="76"/>
      <c r="G146" s="76"/>
      <c r="H146" s="76"/>
      <c r="I146" s="76"/>
      <c r="J146" s="76"/>
      <c r="K146" s="76"/>
    </row>
    <row r="147" spans="1:11" x14ac:dyDescent="0.25">
      <c r="A147" s="78"/>
      <c r="B147" s="86"/>
      <c r="C147" s="86"/>
      <c r="D147" s="83"/>
      <c r="E147" s="83"/>
      <c r="F147" s="76"/>
      <c r="G147" s="76"/>
      <c r="H147" s="76"/>
      <c r="I147" s="76"/>
      <c r="J147" s="76"/>
      <c r="K147" s="76"/>
    </row>
    <row r="148" spans="1:11" x14ac:dyDescent="0.25">
      <c r="A148" s="78"/>
      <c r="B148" s="86"/>
      <c r="C148" s="86"/>
      <c r="D148" s="83"/>
      <c r="E148" s="83"/>
      <c r="F148" s="76"/>
      <c r="G148" s="76"/>
      <c r="H148" s="76"/>
      <c r="I148" s="76"/>
      <c r="J148" s="76"/>
      <c r="K148" s="76"/>
    </row>
    <row r="149" spans="1:11" x14ac:dyDescent="0.25">
      <c r="A149" s="78"/>
      <c r="B149" s="86"/>
      <c r="C149" s="86"/>
      <c r="D149" s="83"/>
      <c r="E149" s="83"/>
      <c r="F149" s="76"/>
      <c r="G149" s="76"/>
      <c r="H149" s="76"/>
      <c r="I149" s="76"/>
      <c r="J149" s="76"/>
      <c r="K149" s="76"/>
    </row>
    <row r="150" spans="1:11" x14ac:dyDescent="0.25">
      <c r="A150" s="78"/>
      <c r="B150" s="86"/>
      <c r="C150" s="86"/>
      <c r="D150" s="83"/>
      <c r="E150" s="83"/>
      <c r="F150" s="76"/>
      <c r="G150" s="76"/>
      <c r="H150" s="76"/>
      <c r="I150" s="76"/>
      <c r="J150" s="76"/>
      <c r="K150" s="76"/>
    </row>
    <row r="151" spans="1:11" x14ac:dyDescent="0.25">
      <c r="A151" s="78"/>
      <c r="B151" s="86"/>
      <c r="C151" s="86"/>
      <c r="D151" s="83"/>
      <c r="E151" s="83"/>
      <c r="F151" s="76"/>
      <c r="G151" s="76"/>
      <c r="H151" s="76"/>
      <c r="I151" s="76"/>
      <c r="J151" s="76"/>
      <c r="K151" s="76"/>
    </row>
    <row r="152" spans="1:11" x14ac:dyDescent="0.25">
      <c r="A152" s="78"/>
      <c r="B152" s="86"/>
      <c r="C152" s="86"/>
      <c r="D152" s="83"/>
      <c r="E152" s="83"/>
      <c r="F152" s="76"/>
      <c r="G152" s="76"/>
      <c r="H152" s="76"/>
      <c r="I152" s="76"/>
      <c r="J152" s="76"/>
      <c r="K152" s="76"/>
    </row>
    <row r="153" spans="1:11" x14ac:dyDescent="0.25">
      <c r="A153" s="78"/>
      <c r="B153" s="86"/>
      <c r="C153" s="86"/>
      <c r="D153" s="83"/>
      <c r="E153" s="83"/>
      <c r="F153" s="76"/>
      <c r="G153" s="76"/>
      <c r="H153" s="76"/>
      <c r="I153" s="76"/>
      <c r="J153" s="76"/>
      <c r="K153" s="76"/>
    </row>
    <row r="154" spans="1:11" x14ac:dyDescent="0.25">
      <c r="A154" s="78"/>
      <c r="B154" s="86"/>
      <c r="C154" s="86"/>
      <c r="D154" s="83"/>
      <c r="E154" s="83"/>
      <c r="F154" s="76"/>
      <c r="G154" s="76"/>
      <c r="H154" s="76"/>
      <c r="I154" s="76"/>
      <c r="J154" s="76"/>
      <c r="K154" s="76"/>
    </row>
    <row r="155" spans="1:11" x14ac:dyDescent="0.25">
      <c r="A155" s="78"/>
      <c r="B155" s="86"/>
      <c r="C155" s="86"/>
      <c r="D155" s="83"/>
      <c r="E155" s="83"/>
      <c r="F155" s="76"/>
      <c r="G155" s="76"/>
      <c r="H155" s="76"/>
      <c r="I155" s="76"/>
      <c r="J155" s="76"/>
      <c r="K155" s="76"/>
    </row>
    <row r="156" spans="1:11" x14ac:dyDescent="0.25">
      <c r="A156" s="78"/>
      <c r="B156" s="86"/>
      <c r="C156" s="86"/>
      <c r="D156" s="83"/>
      <c r="E156" s="83"/>
      <c r="F156" s="76"/>
      <c r="G156" s="76"/>
      <c r="H156" s="76"/>
      <c r="I156" s="76"/>
      <c r="J156" s="76"/>
      <c r="K156" s="76"/>
    </row>
    <row r="157" spans="1:11" x14ac:dyDescent="0.25">
      <c r="A157" s="78"/>
      <c r="B157" s="86"/>
      <c r="C157" s="86"/>
      <c r="D157" s="83"/>
      <c r="E157" s="83"/>
      <c r="F157" s="76"/>
      <c r="G157" s="76"/>
      <c r="H157" s="76"/>
      <c r="I157" s="76"/>
      <c r="J157" s="76"/>
      <c r="K157" s="76"/>
    </row>
    <row r="158" spans="1:11" x14ac:dyDescent="0.25">
      <c r="A158" s="78"/>
      <c r="B158" s="86"/>
      <c r="C158" s="86"/>
      <c r="D158" s="83"/>
      <c r="E158" s="83"/>
      <c r="F158" s="76"/>
      <c r="G158" s="76"/>
      <c r="H158" s="76"/>
      <c r="I158" s="76"/>
      <c r="J158" s="76"/>
      <c r="K158" s="76"/>
    </row>
    <row r="159" spans="1:11" x14ac:dyDescent="0.25">
      <c r="A159" s="78"/>
      <c r="B159" s="86"/>
      <c r="C159" s="86"/>
      <c r="D159" s="83"/>
      <c r="E159" s="83"/>
      <c r="F159" s="76"/>
      <c r="G159" s="76"/>
      <c r="H159" s="76"/>
      <c r="I159" s="76"/>
      <c r="J159" s="76"/>
      <c r="K159" s="76"/>
    </row>
    <row r="160" spans="1:11" x14ac:dyDescent="0.25">
      <c r="A160" s="78"/>
      <c r="B160" s="86"/>
      <c r="C160" s="86"/>
      <c r="D160" s="83"/>
      <c r="E160" s="83"/>
      <c r="F160" s="76"/>
      <c r="G160" s="76"/>
      <c r="H160" s="76"/>
      <c r="I160" s="76"/>
      <c r="J160" s="76"/>
      <c r="K160" s="76"/>
    </row>
    <row r="161" spans="1:11" x14ac:dyDescent="0.25">
      <c r="A161" s="78"/>
      <c r="B161" s="86"/>
      <c r="C161" s="86"/>
      <c r="D161" s="83"/>
      <c r="E161" s="83"/>
      <c r="F161" s="76"/>
      <c r="G161" s="76"/>
      <c r="H161" s="76"/>
      <c r="I161" s="76"/>
      <c r="J161" s="76"/>
      <c r="K161" s="76"/>
    </row>
    <row r="162" spans="1:11" x14ac:dyDescent="0.25">
      <c r="A162" s="78"/>
      <c r="B162" s="86"/>
      <c r="C162" s="86"/>
      <c r="D162" s="83"/>
      <c r="E162" s="83"/>
      <c r="F162" s="76"/>
      <c r="G162" s="76"/>
      <c r="H162" s="76"/>
      <c r="I162" s="76"/>
      <c r="J162" s="76"/>
      <c r="K162" s="76"/>
    </row>
    <row r="163" spans="1:11" x14ac:dyDescent="0.25">
      <c r="A163" s="78"/>
      <c r="B163" s="86"/>
      <c r="C163" s="86"/>
      <c r="D163" s="83"/>
      <c r="E163" s="83"/>
      <c r="F163" s="76"/>
      <c r="G163" s="76"/>
      <c r="H163" s="76"/>
      <c r="I163" s="76"/>
      <c r="J163" s="76"/>
      <c r="K163" s="76"/>
    </row>
    <row r="164" spans="1:11" x14ac:dyDescent="0.25">
      <c r="A164" s="78"/>
      <c r="B164" s="86"/>
      <c r="C164" s="86"/>
      <c r="D164" s="83"/>
      <c r="E164" s="83"/>
      <c r="F164" s="76"/>
      <c r="G164" s="76"/>
      <c r="H164" s="76"/>
      <c r="I164" s="76"/>
      <c r="J164" s="76"/>
      <c r="K164" s="76"/>
    </row>
    <row r="165" spans="1:11" x14ac:dyDescent="0.25">
      <c r="A165" s="78"/>
      <c r="B165" s="86"/>
      <c r="C165" s="86"/>
      <c r="D165" s="83"/>
      <c r="E165" s="83"/>
      <c r="F165" s="76"/>
      <c r="G165" s="76"/>
      <c r="H165" s="76"/>
      <c r="I165" s="76"/>
      <c r="J165" s="76"/>
      <c r="K165" s="76"/>
    </row>
    <row r="166" spans="1:11" x14ac:dyDescent="0.25">
      <c r="A166" s="78"/>
      <c r="B166" s="86"/>
      <c r="C166" s="86"/>
      <c r="D166" s="83"/>
      <c r="E166" s="83"/>
      <c r="F166" s="76"/>
      <c r="G166" s="76"/>
      <c r="H166" s="76"/>
      <c r="I166" s="76"/>
      <c r="J166" s="76"/>
      <c r="K166" s="76"/>
    </row>
    <row r="167" spans="1:11" x14ac:dyDescent="0.25">
      <c r="A167" s="78"/>
      <c r="B167" s="86"/>
      <c r="C167" s="86"/>
      <c r="D167" s="83"/>
      <c r="E167" s="83"/>
      <c r="F167" s="76"/>
      <c r="G167" s="76"/>
      <c r="H167" s="76"/>
      <c r="I167" s="76"/>
      <c r="J167" s="76"/>
      <c r="K167" s="76"/>
    </row>
    <row r="168" spans="1:11" x14ac:dyDescent="0.25">
      <c r="A168" s="78"/>
      <c r="B168" s="78"/>
      <c r="C168" s="78"/>
      <c r="D168" s="80"/>
      <c r="E168" s="80"/>
      <c r="F168" s="76"/>
      <c r="G168" s="76"/>
      <c r="H168" s="76"/>
      <c r="I168" s="76"/>
      <c r="J168" s="76"/>
      <c r="K168" s="76"/>
    </row>
    <row r="169" spans="1:11" x14ac:dyDescent="0.25">
      <c r="A169" s="78"/>
      <c r="B169" s="78"/>
      <c r="C169" s="78"/>
      <c r="D169" s="80"/>
      <c r="E169" s="80"/>
      <c r="F169" s="76"/>
      <c r="G169" s="76"/>
      <c r="H169" s="76"/>
      <c r="I169" s="76"/>
      <c r="J169" s="76"/>
      <c r="K169" s="76"/>
    </row>
    <row r="170" spans="1:11" x14ac:dyDescent="0.25">
      <c r="A170" s="78"/>
      <c r="B170" s="78"/>
      <c r="C170" s="78"/>
      <c r="D170" s="80"/>
      <c r="E170" s="80"/>
      <c r="F170" s="76"/>
      <c r="G170" s="76"/>
      <c r="H170" s="76"/>
      <c r="I170" s="76"/>
      <c r="J170" s="76"/>
      <c r="K170" s="76"/>
    </row>
    <row r="171" spans="1:11" x14ac:dyDescent="0.25">
      <c r="A171" s="78"/>
      <c r="B171" s="78"/>
      <c r="C171" s="78"/>
      <c r="D171" s="80"/>
      <c r="E171" s="80"/>
      <c r="F171" s="76"/>
      <c r="G171" s="76"/>
      <c r="H171" s="76"/>
      <c r="I171" s="76"/>
      <c r="J171" s="76"/>
      <c r="K171" s="76"/>
    </row>
    <row r="172" spans="1:11" x14ac:dyDescent="0.25">
      <c r="A172" s="78"/>
      <c r="B172" s="78"/>
      <c r="C172" s="78"/>
      <c r="D172" s="80"/>
      <c r="E172" s="80"/>
      <c r="F172" s="76"/>
      <c r="G172" s="76"/>
      <c r="H172" s="76"/>
      <c r="I172" s="76"/>
      <c r="J172" s="76"/>
      <c r="K172" s="76"/>
    </row>
    <row r="173" spans="1:11" x14ac:dyDescent="0.25">
      <c r="A173" s="78"/>
      <c r="B173" s="78"/>
      <c r="C173" s="78"/>
      <c r="D173" s="80"/>
      <c r="E173" s="80"/>
      <c r="F173" s="76"/>
      <c r="G173" s="76"/>
      <c r="H173" s="76"/>
      <c r="I173" s="76"/>
      <c r="J173" s="76"/>
      <c r="K173" s="76"/>
    </row>
    <row r="174" spans="1:11" x14ac:dyDescent="0.25">
      <c r="A174" s="78"/>
      <c r="B174" s="78"/>
      <c r="C174" s="78"/>
      <c r="D174" s="80"/>
      <c r="E174" s="80"/>
      <c r="F174" s="76"/>
      <c r="G174" s="76"/>
      <c r="H174" s="76"/>
      <c r="I174" s="76"/>
      <c r="J174" s="76"/>
      <c r="K174" s="76"/>
    </row>
    <row r="175" spans="1:11" x14ac:dyDescent="0.25">
      <c r="A175" s="78"/>
      <c r="B175" s="78"/>
      <c r="C175" s="78"/>
      <c r="D175" s="80"/>
      <c r="E175" s="80"/>
      <c r="F175" s="76"/>
      <c r="G175" s="76"/>
      <c r="H175" s="76"/>
      <c r="I175" s="76"/>
      <c r="J175" s="76"/>
      <c r="K175" s="76"/>
    </row>
    <row r="176" spans="1:11" x14ac:dyDescent="0.25">
      <c r="A176" s="78"/>
      <c r="B176" s="78"/>
      <c r="C176" s="78"/>
      <c r="D176" s="80"/>
      <c r="E176" s="80"/>
      <c r="F176" s="76"/>
      <c r="G176" s="76"/>
      <c r="H176" s="76"/>
      <c r="I176" s="76"/>
      <c r="J176" s="76"/>
      <c r="K176" s="76"/>
    </row>
    <row r="177" spans="1:11" x14ac:dyDescent="0.25">
      <c r="A177" s="78"/>
      <c r="B177" s="78"/>
      <c r="C177" s="78"/>
      <c r="D177" s="80"/>
      <c r="E177" s="80"/>
      <c r="F177" s="76"/>
      <c r="G177" s="76"/>
      <c r="H177" s="76"/>
      <c r="I177" s="76"/>
      <c r="J177" s="76"/>
      <c r="K177" s="76"/>
    </row>
    <row r="178" spans="1:11" x14ac:dyDescent="0.25">
      <c r="A178" s="78"/>
      <c r="B178" s="78"/>
      <c r="C178" s="78"/>
      <c r="D178" s="80"/>
      <c r="E178" s="80"/>
      <c r="F178" s="76"/>
      <c r="G178" s="76"/>
      <c r="H178" s="76"/>
      <c r="I178" s="76"/>
      <c r="J178" s="76"/>
      <c r="K178" s="76"/>
    </row>
    <row r="179" spans="1:11" x14ac:dyDescent="0.25">
      <c r="A179" s="78"/>
      <c r="B179" s="78"/>
      <c r="C179" s="78"/>
      <c r="D179" s="80"/>
      <c r="E179" s="80"/>
      <c r="F179" s="76"/>
      <c r="G179" s="76"/>
      <c r="H179" s="76"/>
      <c r="I179" s="76"/>
      <c r="J179" s="76"/>
      <c r="K179" s="76"/>
    </row>
    <row r="180" spans="1:11" x14ac:dyDescent="0.25">
      <c r="A180" s="78"/>
      <c r="B180" s="78"/>
      <c r="C180" s="78"/>
      <c r="D180" s="80"/>
      <c r="E180" s="80"/>
      <c r="F180" s="76"/>
      <c r="G180" s="76"/>
      <c r="H180" s="76"/>
      <c r="I180" s="76"/>
      <c r="J180" s="76"/>
      <c r="K180" s="76"/>
    </row>
    <row r="181" spans="1:11" x14ac:dyDescent="0.25">
      <c r="A181" s="78"/>
      <c r="B181" s="78"/>
      <c r="C181" s="78"/>
      <c r="D181" s="80"/>
      <c r="E181" s="80"/>
      <c r="F181" s="76"/>
      <c r="G181" s="76"/>
      <c r="H181" s="76"/>
      <c r="I181" s="76"/>
      <c r="J181" s="76"/>
      <c r="K181" s="76"/>
    </row>
    <row r="182" spans="1:11" x14ac:dyDescent="0.25">
      <c r="A182" s="78"/>
      <c r="B182" s="78"/>
      <c r="C182" s="78"/>
      <c r="D182" s="80"/>
      <c r="E182" s="80"/>
      <c r="F182" s="76"/>
      <c r="G182" s="76"/>
      <c r="H182" s="76"/>
      <c r="I182" s="76"/>
      <c r="J182" s="76"/>
      <c r="K182" s="76"/>
    </row>
    <row r="183" spans="1:11" x14ac:dyDescent="0.25">
      <c r="A183" s="78"/>
      <c r="B183" s="78"/>
      <c r="C183" s="78"/>
      <c r="D183" s="80"/>
      <c r="E183" s="80"/>
      <c r="F183" s="76"/>
      <c r="G183" s="76"/>
      <c r="H183" s="76"/>
      <c r="I183" s="76"/>
      <c r="J183" s="76"/>
      <c r="K183" s="76"/>
    </row>
    <row r="184" spans="1:11" x14ac:dyDescent="0.25">
      <c r="A184" s="78"/>
      <c r="B184" s="78"/>
      <c r="C184" s="78"/>
      <c r="D184" s="80"/>
      <c r="E184" s="80"/>
      <c r="F184" s="76"/>
      <c r="G184" s="76"/>
      <c r="H184" s="76"/>
      <c r="I184" s="76"/>
      <c r="J184" s="76"/>
      <c r="K184" s="76"/>
    </row>
    <row r="185" spans="1:11" x14ac:dyDescent="0.25">
      <c r="A185" s="78"/>
      <c r="B185" s="78"/>
      <c r="C185" s="78"/>
      <c r="D185" s="80"/>
      <c r="E185" s="80"/>
      <c r="F185" s="76"/>
      <c r="G185" s="76"/>
      <c r="H185" s="76"/>
      <c r="I185" s="76"/>
      <c r="J185" s="76"/>
      <c r="K185" s="76"/>
    </row>
    <row r="186" spans="1:11" x14ac:dyDescent="0.25">
      <c r="A186" s="78"/>
      <c r="B186" s="78"/>
      <c r="C186" s="78"/>
      <c r="D186" s="80"/>
      <c r="E186" s="80"/>
      <c r="F186" s="76"/>
      <c r="G186" s="76"/>
      <c r="H186" s="76"/>
      <c r="I186" s="76"/>
      <c r="J186" s="76"/>
      <c r="K186" s="76"/>
    </row>
    <row r="187" spans="1:11" x14ac:dyDescent="0.25">
      <c r="A187" s="78"/>
      <c r="B187" s="78"/>
      <c r="C187" s="78"/>
      <c r="D187" s="80"/>
      <c r="E187" s="80"/>
      <c r="F187" s="76"/>
      <c r="G187" s="76"/>
      <c r="H187" s="76"/>
      <c r="I187" s="76"/>
      <c r="J187" s="76"/>
      <c r="K187" s="76"/>
    </row>
    <row r="188" spans="1:11" x14ac:dyDescent="0.25">
      <c r="A188" s="78"/>
      <c r="B188" s="78"/>
      <c r="C188" s="78"/>
      <c r="D188" s="80"/>
      <c r="E188" s="80"/>
      <c r="F188" s="76"/>
      <c r="G188" s="76"/>
      <c r="H188" s="76"/>
      <c r="I188" s="76"/>
      <c r="J188" s="76"/>
      <c r="K188" s="76"/>
    </row>
    <row r="189" spans="1:11" x14ac:dyDescent="0.25">
      <c r="A189" s="78"/>
      <c r="B189" s="78"/>
      <c r="C189" s="78"/>
      <c r="D189" s="80"/>
      <c r="E189" s="80"/>
      <c r="F189" s="76"/>
      <c r="G189" s="76"/>
      <c r="H189" s="76"/>
      <c r="I189" s="76"/>
      <c r="J189" s="76"/>
      <c r="K189" s="76"/>
    </row>
    <row r="190" spans="1:11" x14ac:dyDescent="0.25">
      <c r="A190" s="78"/>
      <c r="B190" s="78"/>
      <c r="C190" s="78"/>
      <c r="D190" s="80"/>
      <c r="E190" s="80"/>
      <c r="F190" s="76"/>
      <c r="G190" s="76"/>
      <c r="H190" s="76"/>
      <c r="I190" s="76"/>
      <c r="J190" s="76"/>
      <c r="K190" s="76"/>
    </row>
    <row r="191" spans="1:11" x14ac:dyDescent="0.25">
      <c r="A191" s="78"/>
      <c r="B191" s="78"/>
      <c r="C191" s="78"/>
      <c r="D191" s="80"/>
      <c r="E191" s="80"/>
      <c r="F191" s="76"/>
      <c r="G191" s="76"/>
      <c r="H191" s="76"/>
      <c r="I191" s="76"/>
      <c r="J191" s="76"/>
      <c r="K191" s="76"/>
    </row>
    <row r="192" spans="1:11" x14ac:dyDescent="0.25">
      <c r="A192" s="75"/>
      <c r="B192" s="75"/>
      <c r="C192" s="75"/>
      <c r="D192" s="76"/>
      <c r="E192" s="76"/>
      <c r="F192" s="76"/>
      <c r="G192" s="76"/>
      <c r="H192" s="76"/>
      <c r="I192" s="76"/>
      <c r="J192" s="76"/>
      <c r="K192" s="76"/>
    </row>
    <row r="193" spans="1:11" x14ac:dyDescent="0.25">
      <c r="A193" s="75"/>
      <c r="B193" s="75"/>
      <c r="C193" s="75"/>
      <c r="D193" s="76"/>
      <c r="E193" s="76"/>
      <c r="F193" s="76"/>
      <c r="G193" s="76"/>
      <c r="H193" s="76"/>
      <c r="I193" s="76"/>
      <c r="J193" s="76"/>
      <c r="K193" s="76"/>
    </row>
    <row r="194" spans="1:11" x14ac:dyDescent="0.25">
      <c r="A194" s="75"/>
      <c r="B194" s="75"/>
      <c r="C194" s="75"/>
      <c r="D194" s="76"/>
      <c r="E194" s="76"/>
      <c r="F194" s="76"/>
      <c r="G194" s="76"/>
      <c r="H194" s="76"/>
      <c r="I194" s="76"/>
      <c r="J194" s="76"/>
      <c r="K194" s="76"/>
    </row>
    <row r="195" spans="1:11" x14ac:dyDescent="0.25">
      <c r="A195" s="75"/>
      <c r="B195" s="75"/>
      <c r="C195" s="75"/>
      <c r="D195" s="76"/>
      <c r="E195" s="76"/>
      <c r="F195" s="76"/>
      <c r="G195" s="76"/>
      <c r="H195" s="76"/>
      <c r="I195" s="76"/>
      <c r="J195" s="76"/>
      <c r="K195" s="76"/>
    </row>
    <row r="196" spans="1:11" x14ac:dyDescent="0.25">
      <c r="A196" s="75"/>
      <c r="B196" s="75"/>
      <c r="C196" s="75"/>
      <c r="D196" s="76"/>
      <c r="E196" s="76"/>
      <c r="F196" s="76"/>
      <c r="G196" s="76"/>
      <c r="H196" s="76"/>
      <c r="I196" s="76"/>
      <c r="J196" s="76"/>
      <c r="K196" s="76"/>
    </row>
    <row r="197" spans="1:11" x14ac:dyDescent="0.25">
      <c r="A197" s="75"/>
      <c r="B197" s="75"/>
      <c r="C197" s="75"/>
      <c r="D197" s="76"/>
      <c r="E197" s="76"/>
      <c r="F197" s="76"/>
      <c r="G197" s="76"/>
      <c r="H197" s="76"/>
      <c r="I197" s="76"/>
      <c r="J197" s="76"/>
      <c r="K197" s="76"/>
    </row>
    <row r="198" spans="1:11" x14ac:dyDescent="0.25">
      <c r="A198" s="75"/>
      <c r="B198" s="75"/>
      <c r="C198" s="75"/>
      <c r="D198" s="76"/>
      <c r="E198" s="76"/>
      <c r="F198" s="76"/>
      <c r="G198" s="76"/>
      <c r="H198" s="76"/>
      <c r="I198" s="76"/>
      <c r="J198" s="76"/>
      <c r="K198" s="76"/>
    </row>
    <row r="199" spans="1:11" x14ac:dyDescent="0.25">
      <c r="A199" s="75"/>
      <c r="B199" s="75"/>
      <c r="C199" s="75"/>
      <c r="D199" s="76"/>
      <c r="E199" s="76"/>
      <c r="F199" s="76"/>
      <c r="G199" s="76"/>
      <c r="H199" s="76"/>
      <c r="I199" s="76"/>
      <c r="J199" s="76"/>
      <c r="K199" s="76"/>
    </row>
    <row r="200" spans="1:11" x14ac:dyDescent="0.25">
      <c r="A200" s="75"/>
      <c r="B200" s="75"/>
      <c r="C200" s="75"/>
      <c r="D200" s="76"/>
      <c r="E200" s="76"/>
      <c r="F200" s="76"/>
      <c r="G200" s="76"/>
      <c r="H200" s="76"/>
      <c r="I200" s="76"/>
      <c r="J200" s="76"/>
      <c r="K200" s="76"/>
    </row>
    <row r="201" spans="1:11" x14ac:dyDescent="0.25">
      <c r="A201" s="75"/>
      <c r="B201" s="75"/>
      <c r="C201" s="75"/>
      <c r="D201" s="76"/>
      <c r="E201" s="76"/>
      <c r="F201" s="76"/>
      <c r="G201" s="76"/>
      <c r="H201" s="76"/>
      <c r="I201" s="76"/>
      <c r="J201" s="76"/>
      <c r="K201" s="76"/>
    </row>
    <row r="202" spans="1:11" x14ac:dyDescent="0.25">
      <c r="A202" s="75"/>
      <c r="B202" s="75"/>
      <c r="C202" s="75"/>
      <c r="D202" s="76"/>
      <c r="E202" s="76"/>
      <c r="F202" s="76"/>
      <c r="G202" s="76"/>
      <c r="H202" s="76"/>
      <c r="I202" s="76"/>
      <c r="J202" s="76"/>
      <c r="K202" s="76"/>
    </row>
    <row r="203" spans="1:11" x14ac:dyDescent="0.25">
      <c r="A203" s="75"/>
      <c r="B203" s="75"/>
      <c r="C203" s="75"/>
      <c r="D203" s="76"/>
      <c r="E203" s="76"/>
      <c r="F203" s="76"/>
      <c r="G203" s="76"/>
      <c r="H203" s="76"/>
      <c r="I203" s="76"/>
      <c r="J203" s="76"/>
      <c r="K203" s="76"/>
    </row>
    <row r="204" spans="1:11" x14ac:dyDescent="0.25">
      <c r="A204" s="75"/>
      <c r="B204" s="75"/>
      <c r="C204" s="75"/>
      <c r="D204" s="76"/>
      <c r="E204" s="76"/>
      <c r="F204" s="76"/>
      <c r="G204" s="76"/>
      <c r="H204" s="76"/>
      <c r="I204" s="76"/>
      <c r="J204" s="76"/>
      <c r="K204" s="76"/>
    </row>
    <row r="205" spans="1:11" x14ac:dyDescent="0.25">
      <c r="A205" s="75"/>
      <c r="B205" s="75"/>
      <c r="C205" s="75"/>
      <c r="D205" s="76"/>
      <c r="E205" s="76"/>
      <c r="F205" s="76"/>
      <c r="G205" s="76"/>
      <c r="H205" s="76"/>
      <c r="I205" s="76"/>
      <c r="J205" s="76"/>
      <c r="K205" s="76"/>
    </row>
    <row r="206" spans="1:11" x14ac:dyDescent="0.25">
      <c r="A206" s="75"/>
      <c r="B206" s="75"/>
      <c r="C206" s="75"/>
      <c r="D206" s="76"/>
      <c r="E206" s="76"/>
      <c r="F206" s="76"/>
      <c r="G206" s="76"/>
      <c r="H206" s="76"/>
      <c r="I206" s="76"/>
      <c r="J206" s="76"/>
      <c r="K206" s="76"/>
    </row>
    <row r="207" spans="1:11" x14ac:dyDescent="0.25">
      <c r="A207" s="75"/>
      <c r="B207" s="75"/>
      <c r="C207" s="75"/>
      <c r="D207" s="76"/>
      <c r="E207" s="76"/>
      <c r="F207" s="76"/>
      <c r="G207" s="76"/>
      <c r="H207" s="76"/>
      <c r="I207" s="76"/>
      <c r="J207" s="76"/>
      <c r="K207" s="76"/>
    </row>
    <row r="208" spans="1:11" x14ac:dyDescent="0.25">
      <c r="A208" s="75"/>
      <c r="B208" s="75"/>
      <c r="C208" s="75"/>
      <c r="D208" s="76"/>
      <c r="E208" s="76"/>
      <c r="F208" s="76"/>
      <c r="G208" s="76"/>
      <c r="H208" s="76"/>
      <c r="I208" s="76"/>
      <c r="J208" s="76"/>
      <c r="K208" s="76"/>
    </row>
    <row r="209" spans="1:11" x14ac:dyDescent="0.25">
      <c r="A209" s="75"/>
      <c r="B209" s="75"/>
      <c r="C209" s="75"/>
      <c r="D209" s="76"/>
      <c r="E209" s="76"/>
      <c r="F209" s="76"/>
      <c r="G209" s="76"/>
      <c r="H209" s="76"/>
      <c r="I209" s="76"/>
      <c r="J209" s="76"/>
      <c r="K209" s="76"/>
    </row>
    <row r="210" spans="1:11" x14ac:dyDescent="0.25">
      <c r="A210" s="75"/>
      <c r="B210" s="75"/>
      <c r="C210" s="75"/>
      <c r="D210" s="76"/>
      <c r="E210" s="76"/>
      <c r="F210" s="76"/>
      <c r="G210" s="76"/>
      <c r="H210" s="76"/>
      <c r="I210" s="76"/>
      <c r="J210" s="76"/>
      <c r="K210" s="76"/>
    </row>
    <row r="211" spans="1:11" x14ac:dyDescent="0.25">
      <c r="A211" s="75"/>
      <c r="B211" s="75"/>
      <c r="C211" s="75"/>
      <c r="D211" s="76"/>
      <c r="E211" s="76"/>
      <c r="F211" s="76"/>
      <c r="G211" s="76"/>
      <c r="H211" s="76"/>
      <c r="I211" s="76"/>
      <c r="J211" s="76"/>
      <c r="K211" s="76"/>
    </row>
  </sheetData>
  <mergeCells count="1">
    <mergeCell ref="D3:E3"/>
  </mergeCells>
  <pageMargins left="0.7" right="0.7" top="0.75" bottom="0.75" header="0.3" footer="0.3"/>
  <pageSetup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8"/>
  <sheetViews>
    <sheetView topLeftCell="A34" workbookViewId="0">
      <selection activeCell="K43" sqref="K43"/>
    </sheetView>
  </sheetViews>
  <sheetFormatPr defaultColWidth="9.140625" defaultRowHeight="15" x14ac:dyDescent="0.25"/>
  <cols>
    <col min="1" max="2" width="9.140625" style="59"/>
    <col min="3" max="3" width="10.28515625" style="59" customWidth="1"/>
    <col min="4" max="16384" width="9.140625" style="59"/>
  </cols>
  <sheetData>
    <row r="1" spans="1:10" ht="21" x14ac:dyDescent="0.35">
      <c r="A1" s="63" t="s">
        <v>23</v>
      </c>
      <c r="B1" s="61"/>
      <c r="C1" s="61"/>
      <c r="I1" s="63" t="s">
        <v>53</v>
      </c>
    </row>
    <row r="2" spans="1:10" x14ac:dyDescent="0.25">
      <c r="A2" s="61"/>
      <c r="B2" s="65">
        <v>1.1000000000000001</v>
      </c>
      <c r="C2" s="61" t="s">
        <v>24</v>
      </c>
      <c r="D2" s="292" t="s">
        <v>275</v>
      </c>
    </row>
    <row r="3" spans="1:10" x14ac:dyDescent="0.25">
      <c r="A3" s="61"/>
      <c r="B3" s="65" t="s">
        <v>255</v>
      </c>
      <c r="C3" s="61" t="s">
        <v>26</v>
      </c>
      <c r="D3" s="292" t="s">
        <v>276</v>
      </c>
    </row>
    <row r="4" spans="1:10" x14ac:dyDescent="0.25">
      <c r="A4" s="61"/>
      <c r="B4" s="25" t="s">
        <v>27</v>
      </c>
      <c r="C4" s="61"/>
      <c r="D4" s="26" t="s">
        <v>256</v>
      </c>
      <c r="E4" s="66"/>
      <c r="F4" s="66"/>
      <c r="G4" s="66"/>
      <c r="H4" s="66"/>
      <c r="I4" s="66"/>
      <c r="J4" s="66"/>
    </row>
    <row r="5" spans="1:10" x14ac:dyDescent="0.25">
      <c r="A5" s="61"/>
      <c r="B5" s="28"/>
      <c r="C5" s="61"/>
    </row>
    <row r="6" spans="1:10" x14ac:dyDescent="0.25">
      <c r="A6" s="61"/>
      <c r="B6" s="61"/>
      <c r="C6" s="61"/>
      <c r="F6" s="26" t="s">
        <v>29</v>
      </c>
      <c r="G6" s="26"/>
      <c r="H6" s="26" t="s">
        <v>178</v>
      </c>
      <c r="I6" s="26"/>
      <c r="J6" s="26"/>
    </row>
    <row r="7" spans="1:10" ht="26.25" x14ac:dyDescent="0.25">
      <c r="A7" s="60" t="s">
        <v>31</v>
      </c>
      <c r="B7" s="60" t="s">
        <v>32</v>
      </c>
      <c r="C7" s="60" t="s">
        <v>33</v>
      </c>
    </row>
    <row r="8" spans="1:10" x14ac:dyDescent="0.25">
      <c r="A8" s="61"/>
      <c r="B8" s="62" t="s">
        <v>34</v>
      </c>
      <c r="C8" s="62" t="s">
        <v>3</v>
      </c>
    </row>
    <row r="9" spans="1:10" x14ac:dyDescent="0.25">
      <c r="A9" s="65">
        <v>1</v>
      </c>
      <c r="B9" s="65"/>
      <c r="C9" s="72">
        <v>74</v>
      </c>
      <c r="E9" s="61" t="s">
        <v>35</v>
      </c>
      <c r="F9" s="61"/>
    </row>
    <row r="10" spans="1:10" x14ac:dyDescent="0.25">
      <c r="A10" s="65">
        <v>1</v>
      </c>
      <c r="B10" s="65"/>
      <c r="C10" s="72">
        <v>75</v>
      </c>
      <c r="E10" s="61" t="s">
        <v>36</v>
      </c>
      <c r="F10" s="61"/>
    </row>
    <row r="11" spans="1:10" x14ac:dyDescent="0.25">
      <c r="A11" s="65">
        <v>1</v>
      </c>
      <c r="B11" s="65"/>
      <c r="C11" s="72">
        <v>81</v>
      </c>
      <c r="E11" s="61" t="s">
        <v>37</v>
      </c>
      <c r="F11" s="61"/>
    </row>
    <row r="12" spans="1:10" x14ac:dyDescent="0.25">
      <c r="A12" s="65">
        <v>1</v>
      </c>
      <c r="B12" s="65"/>
      <c r="C12" s="72">
        <v>72</v>
      </c>
      <c r="E12" s="61" t="s">
        <v>38</v>
      </c>
      <c r="F12" s="61"/>
    </row>
    <row r="13" spans="1:10" x14ac:dyDescent="0.25">
      <c r="A13" s="65">
        <v>1</v>
      </c>
      <c r="B13" s="65"/>
      <c r="C13" s="72">
        <v>80</v>
      </c>
      <c r="E13" s="61" t="s">
        <v>39</v>
      </c>
    </row>
    <row r="14" spans="1:10" x14ac:dyDescent="0.25">
      <c r="A14" s="65">
        <v>1</v>
      </c>
      <c r="B14" s="65"/>
      <c r="C14" s="72">
        <v>65</v>
      </c>
      <c r="E14" s="61" t="s">
        <v>40</v>
      </c>
    </row>
    <row r="15" spans="1:10" x14ac:dyDescent="0.25">
      <c r="A15" s="65">
        <v>1</v>
      </c>
      <c r="B15" s="65"/>
      <c r="C15" s="72">
        <v>78</v>
      </c>
      <c r="E15" s="61" t="s">
        <v>41</v>
      </c>
    </row>
    <row r="16" spans="1:10" x14ac:dyDescent="0.25">
      <c r="A16" s="183"/>
      <c r="B16" s="65"/>
      <c r="C16" s="33"/>
      <c r="E16" s="61" t="s">
        <v>42</v>
      </c>
    </row>
    <row r="17" spans="1:6" x14ac:dyDescent="0.25">
      <c r="A17" s="183"/>
      <c r="B17" s="65"/>
      <c r="C17" s="33"/>
      <c r="E17" s="61" t="s">
        <v>43</v>
      </c>
      <c r="F17" s="61"/>
    </row>
    <row r="18" spans="1:6" x14ac:dyDescent="0.25">
      <c r="A18" s="183"/>
      <c r="B18" s="65"/>
      <c r="C18" s="33"/>
      <c r="E18" s="61" t="s">
        <v>44</v>
      </c>
      <c r="F18" s="61"/>
    </row>
    <row r="19" spans="1:6" x14ac:dyDescent="0.25">
      <c r="A19" s="183"/>
      <c r="B19" s="65"/>
      <c r="C19" s="33"/>
      <c r="E19" s="61" t="s">
        <v>45</v>
      </c>
      <c r="F19" s="61"/>
    </row>
    <row r="20" spans="1:6" x14ac:dyDescent="0.25">
      <c r="A20" s="183"/>
      <c r="B20" s="65"/>
      <c r="C20" s="33"/>
      <c r="E20" s="61" t="s">
        <v>46</v>
      </c>
      <c r="F20" s="61"/>
    </row>
    <row r="21" spans="1:6" x14ac:dyDescent="0.25">
      <c r="A21" s="183"/>
      <c r="B21" s="65"/>
      <c r="C21" s="33"/>
      <c r="E21" s="61" t="s">
        <v>135</v>
      </c>
    </row>
    <row r="22" spans="1:6" x14ac:dyDescent="0.25">
      <c r="A22" s="183"/>
      <c r="B22" s="65"/>
      <c r="C22" s="65"/>
    </row>
    <row r="23" spans="1:6" x14ac:dyDescent="0.25">
      <c r="A23" s="65"/>
      <c r="B23" s="65"/>
      <c r="C23" s="32"/>
    </row>
    <row r="24" spans="1:6" x14ac:dyDescent="0.25">
      <c r="A24" s="65"/>
      <c r="B24" s="65"/>
      <c r="C24" s="32"/>
    </row>
    <row r="25" spans="1:6" ht="15.75" x14ac:dyDescent="0.25">
      <c r="A25" s="33"/>
      <c r="B25" s="33"/>
      <c r="C25" s="34"/>
      <c r="E25" s="35"/>
    </row>
    <row r="26" spans="1:6" ht="15.75" x14ac:dyDescent="0.25">
      <c r="A26" s="33"/>
      <c r="B26" s="33"/>
      <c r="C26" s="34"/>
      <c r="E26" s="35"/>
    </row>
    <row r="27" spans="1:6" ht="15.75" x14ac:dyDescent="0.25">
      <c r="A27" s="33"/>
      <c r="B27" s="33"/>
      <c r="C27" s="34"/>
      <c r="E27" s="35"/>
    </row>
    <row r="28" spans="1:6" ht="15.75" x14ac:dyDescent="0.25">
      <c r="A28" s="33"/>
      <c r="B28" s="33"/>
      <c r="C28" s="34"/>
      <c r="E28" s="35"/>
    </row>
    <row r="29" spans="1:6" ht="15.75" x14ac:dyDescent="0.25">
      <c r="A29" s="33"/>
      <c r="B29" s="33"/>
      <c r="C29" s="34"/>
      <c r="E29" s="35"/>
    </row>
    <row r="30" spans="1:6" x14ac:dyDescent="0.25">
      <c r="A30" s="33"/>
      <c r="B30" s="33"/>
      <c r="C30" s="34"/>
    </row>
    <row r="31" spans="1:6" x14ac:dyDescent="0.25">
      <c r="A31" s="65"/>
      <c r="B31" s="65"/>
      <c r="C31" s="65"/>
    </row>
    <row r="32" spans="1:6" x14ac:dyDescent="0.25">
      <c r="A32" s="61"/>
      <c r="B32" s="64"/>
      <c r="C32" s="64">
        <f>SUM(C9:C31)</f>
        <v>525</v>
      </c>
      <c r="D32" s="61" t="s">
        <v>48</v>
      </c>
    </row>
    <row r="33" spans="1:5" x14ac:dyDescent="0.25">
      <c r="A33" s="64">
        <f>SUM(A9:A29)</f>
        <v>7</v>
      </c>
      <c r="B33" s="61" t="s">
        <v>49</v>
      </c>
      <c r="C33" s="61"/>
    </row>
    <row r="34" spans="1:5" x14ac:dyDescent="0.25">
      <c r="A34" s="61"/>
      <c r="B34" s="180">
        <f>C32/A33</f>
        <v>75</v>
      </c>
      <c r="C34" s="61" t="s">
        <v>50</v>
      </c>
    </row>
    <row r="35" spans="1:5" x14ac:dyDescent="0.25">
      <c r="A35" s="61"/>
      <c r="B35" s="61"/>
      <c r="C35" s="61"/>
      <c r="D35" s="65">
        <v>81</v>
      </c>
      <c r="E35" s="61" t="s">
        <v>51</v>
      </c>
    </row>
    <row r="36" spans="1:5" x14ac:dyDescent="0.25">
      <c r="A36" s="61"/>
      <c r="B36" s="61"/>
      <c r="C36" s="61"/>
      <c r="D36" s="67">
        <f>B34/D35</f>
        <v>0.92592592592592593</v>
      </c>
      <c r="E36" s="61" t="s">
        <v>52</v>
      </c>
    </row>
    <row r="37" spans="1:5" x14ac:dyDescent="0.25">
      <c r="A37" s="61"/>
      <c r="B37" s="61"/>
      <c r="C37" s="61"/>
    </row>
    <row r="38" spans="1:5" ht="15.75" x14ac:dyDescent="0.25">
      <c r="A38" s="153" t="s">
        <v>184</v>
      </c>
      <c r="B38" s="61"/>
      <c r="C38" s="61"/>
    </row>
  </sheetData>
  <pageMargins left="0.7" right="0.7" top="0.75" bottom="0.75" header="0.3" footer="0.3"/>
  <pageSetup scale="66"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K211"/>
  <sheetViews>
    <sheetView topLeftCell="A33" workbookViewId="0">
      <selection activeCell="M32" sqref="M32"/>
    </sheetView>
  </sheetViews>
  <sheetFormatPr defaultColWidth="9.140625" defaultRowHeight="15" x14ac:dyDescent="0.25"/>
  <cols>
    <col min="1" max="1" width="5.28515625" style="61" customWidth="1"/>
    <col min="2" max="2" width="9.140625" style="61"/>
    <col min="3" max="3" width="10.85546875" style="61" customWidth="1"/>
    <col min="4" max="4" width="9.7109375" style="59" customWidth="1"/>
    <col min="5" max="16384" width="9.140625" style="59"/>
  </cols>
  <sheetData>
    <row r="1" spans="1:10" ht="21" x14ac:dyDescent="0.35">
      <c r="A1" s="63" t="s">
        <v>208</v>
      </c>
    </row>
    <row r="2" spans="1:10" x14ac:dyDescent="0.25">
      <c r="B2" s="65">
        <v>3.1</v>
      </c>
      <c r="C2" s="61" t="s">
        <v>24</v>
      </c>
      <c r="D2" s="144" t="s">
        <v>203</v>
      </c>
      <c r="E2" s="61"/>
    </row>
    <row r="3" spans="1:10" x14ac:dyDescent="0.25">
      <c r="B3" s="65" t="s">
        <v>75</v>
      </c>
      <c r="C3" s="61" t="s">
        <v>26</v>
      </c>
      <c r="D3" s="306" t="s">
        <v>196</v>
      </c>
      <c r="E3" s="306"/>
    </row>
    <row r="4" spans="1:10" x14ac:dyDescent="0.25">
      <c r="B4" s="25" t="s">
        <v>27</v>
      </c>
      <c r="D4" s="26" t="s">
        <v>76</v>
      </c>
      <c r="E4" s="66"/>
      <c r="F4" s="66"/>
      <c r="G4" s="66"/>
      <c r="H4" s="66"/>
      <c r="I4" s="66"/>
      <c r="J4" s="66"/>
    </row>
    <row r="5" spans="1:10" x14ac:dyDescent="0.25">
      <c r="B5" s="28"/>
    </row>
    <row r="6" spans="1:10" x14ac:dyDescent="0.25">
      <c r="F6" s="26" t="s">
        <v>29</v>
      </c>
      <c r="G6" s="26"/>
      <c r="H6" s="26" t="s">
        <v>168</v>
      </c>
      <c r="I6" s="26"/>
      <c r="J6" s="26"/>
    </row>
    <row r="7" spans="1:10" ht="26.25" x14ac:dyDescent="0.25">
      <c r="A7" s="60" t="s">
        <v>31</v>
      </c>
      <c r="B7" s="60" t="s">
        <v>32</v>
      </c>
      <c r="C7" s="60" t="s">
        <v>33</v>
      </c>
    </row>
    <row r="8" spans="1:10" x14ac:dyDescent="0.25">
      <c r="B8" s="62" t="s">
        <v>34</v>
      </c>
      <c r="C8" s="62" t="s">
        <v>3</v>
      </c>
    </row>
    <row r="9" spans="1:10" x14ac:dyDescent="0.25">
      <c r="A9" s="183">
        <v>1</v>
      </c>
      <c r="B9" s="65">
        <v>1</v>
      </c>
      <c r="C9" s="182">
        <v>0</v>
      </c>
      <c r="E9" s="61" t="s">
        <v>35</v>
      </c>
      <c r="F9" s="61"/>
    </row>
    <row r="10" spans="1:10" x14ac:dyDescent="0.25">
      <c r="A10" s="183">
        <v>1</v>
      </c>
      <c r="B10" s="65">
        <v>2</v>
      </c>
      <c r="C10" s="182">
        <v>75</v>
      </c>
      <c r="E10" s="61" t="s">
        <v>36</v>
      </c>
      <c r="F10" s="61"/>
    </row>
    <row r="11" spans="1:10" x14ac:dyDescent="0.25">
      <c r="A11" s="183">
        <v>1</v>
      </c>
      <c r="B11" s="65">
        <v>3</v>
      </c>
      <c r="C11" s="182">
        <v>95</v>
      </c>
      <c r="E11" s="61" t="s">
        <v>37</v>
      </c>
      <c r="F11" s="61"/>
    </row>
    <row r="12" spans="1:10" x14ac:dyDescent="0.25">
      <c r="A12" s="183">
        <v>1</v>
      </c>
      <c r="B12" s="65">
        <v>4</v>
      </c>
      <c r="C12" s="182">
        <v>100</v>
      </c>
      <c r="E12" s="61"/>
      <c r="F12" s="61"/>
    </row>
    <row r="13" spans="1:10" x14ac:dyDescent="0.25">
      <c r="A13" s="183">
        <v>1</v>
      </c>
      <c r="B13" s="65">
        <v>5</v>
      </c>
      <c r="C13" s="182">
        <v>100</v>
      </c>
      <c r="E13" s="61" t="s">
        <v>38</v>
      </c>
      <c r="F13" s="61"/>
    </row>
    <row r="14" spans="1:10" x14ac:dyDescent="0.25">
      <c r="A14" s="183">
        <v>1</v>
      </c>
      <c r="B14" s="65">
        <v>6</v>
      </c>
      <c r="C14" s="182">
        <v>80</v>
      </c>
      <c r="E14" s="61" t="s">
        <v>39</v>
      </c>
      <c r="F14" s="61"/>
    </row>
    <row r="15" spans="1:10" x14ac:dyDescent="0.25">
      <c r="A15" s="183">
        <v>1</v>
      </c>
      <c r="B15" s="65">
        <v>7</v>
      </c>
      <c r="C15" s="182">
        <v>80</v>
      </c>
      <c r="E15" s="61" t="s">
        <v>40</v>
      </c>
      <c r="F15" s="61"/>
    </row>
    <row r="16" spans="1:10" x14ac:dyDescent="0.25">
      <c r="A16" s="183">
        <v>1</v>
      </c>
      <c r="B16" s="65">
        <v>8</v>
      </c>
      <c r="C16" s="182">
        <v>100</v>
      </c>
      <c r="E16" s="61" t="s">
        <v>41</v>
      </c>
      <c r="F16" s="61"/>
    </row>
    <row r="17" spans="1:6" x14ac:dyDescent="0.25">
      <c r="A17" s="183">
        <v>1</v>
      </c>
      <c r="B17" s="65">
        <v>9</v>
      </c>
      <c r="C17" s="182">
        <v>80</v>
      </c>
      <c r="E17" s="61" t="s">
        <v>42</v>
      </c>
      <c r="F17" s="61"/>
    </row>
    <row r="18" spans="1:6" x14ac:dyDescent="0.25">
      <c r="A18" s="183">
        <v>1</v>
      </c>
      <c r="B18" s="65">
        <v>10</v>
      </c>
      <c r="C18" s="182">
        <v>100</v>
      </c>
      <c r="E18" s="61" t="s">
        <v>43</v>
      </c>
      <c r="F18" s="61"/>
    </row>
    <row r="19" spans="1:6" x14ac:dyDescent="0.25">
      <c r="A19" s="183">
        <v>1</v>
      </c>
      <c r="B19" s="65">
        <v>11</v>
      </c>
      <c r="C19" s="182">
        <v>95</v>
      </c>
      <c r="E19" s="61" t="s">
        <v>44</v>
      </c>
      <c r="F19" s="61"/>
    </row>
    <row r="20" spans="1:6" x14ac:dyDescent="0.25">
      <c r="A20" s="183">
        <v>1</v>
      </c>
      <c r="B20" s="65">
        <v>12</v>
      </c>
      <c r="C20" s="182">
        <v>100</v>
      </c>
      <c r="E20" s="61" t="s">
        <v>45</v>
      </c>
    </row>
    <row r="21" spans="1:6" x14ac:dyDescent="0.25">
      <c r="A21" s="183">
        <v>1</v>
      </c>
      <c r="B21" s="65">
        <v>13</v>
      </c>
      <c r="C21" s="182">
        <v>100</v>
      </c>
      <c r="E21" s="61" t="s">
        <v>46</v>
      </c>
    </row>
    <row r="22" spans="1:6" x14ac:dyDescent="0.25">
      <c r="A22" s="183">
        <v>1</v>
      </c>
      <c r="B22" s="65">
        <v>14</v>
      </c>
      <c r="C22" s="182">
        <v>100</v>
      </c>
      <c r="E22" s="61" t="s">
        <v>129</v>
      </c>
    </row>
    <row r="23" spans="1:6" x14ac:dyDescent="0.25">
      <c r="A23" s="183">
        <v>1</v>
      </c>
      <c r="B23" s="65">
        <v>15</v>
      </c>
      <c r="C23" s="182">
        <v>100</v>
      </c>
      <c r="E23" s="61"/>
    </row>
    <row r="24" spans="1:6" x14ac:dyDescent="0.25">
      <c r="A24" s="183">
        <v>1</v>
      </c>
      <c r="B24" s="65">
        <v>16</v>
      </c>
      <c r="C24" s="182">
        <v>100</v>
      </c>
    </row>
    <row r="25" spans="1:6" x14ac:dyDescent="0.25">
      <c r="A25" s="183">
        <v>1</v>
      </c>
      <c r="B25" s="65">
        <v>17</v>
      </c>
      <c r="C25" s="182">
        <v>100</v>
      </c>
    </row>
    <row r="26" spans="1:6" x14ac:dyDescent="0.25">
      <c r="A26" s="183">
        <v>1</v>
      </c>
      <c r="B26" s="73">
        <v>18</v>
      </c>
      <c r="C26" s="182">
        <v>100</v>
      </c>
    </row>
    <row r="27" spans="1:6" ht="15.75" x14ac:dyDescent="0.25">
      <c r="A27" s="183">
        <v>1</v>
      </c>
      <c r="B27" s="73">
        <v>19</v>
      </c>
      <c r="C27" s="182">
        <v>85</v>
      </c>
      <c r="E27" s="35"/>
    </row>
    <row r="28" spans="1:6" ht="15.75" x14ac:dyDescent="0.25">
      <c r="A28" s="183">
        <v>1</v>
      </c>
      <c r="B28" s="73">
        <v>20</v>
      </c>
      <c r="C28" s="182">
        <v>95</v>
      </c>
      <c r="E28" s="35"/>
    </row>
    <row r="29" spans="1:6" ht="15.75" x14ac:dyDescent="0.25">
      <c r="A29" s="183">
        <v>1</v>
      </c>
      <c r="B29" s="65">
        <v>21</v>
      </c>
      <c r="C29" s="179">
        <v>75</v>
      </c>
      <c r="E29" s="35"/>
    </row>
    <row r="30" spans="1:6" ht="15.75" x14ac:dyDescent="0.25">
      <c r="A30" s="65"/>
      <c r="B30" s="65"/>
      <c r="C30" s="32"/>
      <c r="E30" s="35"/>
    </row>
    <row r="31" spans="1:6" ht="15.75" x14ac:dyDescent="0.25">
      <c r="A31" s="65"/>
      <c r="B31" s="65"/>
      <c r="C31" s="32"/>
      <c r="E31" s="35"/>
    </row>
    <row r="32" spans="1:6" x14ac:dyDescent="0.25">
      <c r="A32" s="65"/>
      <c r="B32" s="65"/>
      <c r="C32" s="72"/>
    </row>
    <row r="33" spans="1:11" x14ac:dyDescent="0.25">
      <c r="A33" s="65"/>
      <c r="B33" s="65"/>
      <c r="C33" s="72"/>
    </row>
    <row r="34" spans="1:11" x14ac:dyDescent="0.25">
      <c r="A34" s="65"/>
      <c r="B34" s="65"/>
      <c r="C34" s="72"/>
    </row>
    <row r="35" spans="1:11" x14ac:dyDescent="0.25">
      <c r="A35" s="65"/>
      <c r="B35" s="65"/>
      <c r="C35" s="72"/>
    </row>
    <row r="36" spans="1:11" x14ac:dyDescent="0.25">
      <c r="A36" s="65"/>
      <c r="B36" s="65"/>
      <c r="C36" s="72"/>
    </row>
    <row r="37" spans="1:11" x14ac:dyDescent="0.25">
      <c r="A37" s="65"/>
      <c r="B37" s="65"/>
      <c r="C37" s="73"/>
    </row>
    <row r="38" spans="1:11" x14ac:dyDescent="0.25">
      <c r="A38" s="65"/>
      <c r="B38" s="65"/>
      <c r="C38" s="65"/>
    </row>
    <row r="39" spans="1:11" x14ac:dyDescent="0.25">
      <c r="B39" s="64"/>
      <c r="C39" s="64">
        <f>SUM(C9:C38)</f>
        <v>1860</v>
      </c>
      <c r="D39" s="61" t="s">
        <v>48</v>
      </c>
    </row>
    <row r="40" spans="1:11" x14ac:dyDescent="0.25">
      <c r="A40" s="64">
        <f>SUM(A9:A38)</f>
        <v>21</v>
      </c>
      <c r="B40" s="61" t="s">
        <v>49</v>
      </c>
    </row>
    <row r="41" spans="1:11" x14ac:dyDescent="0.25">
      <c r="B41" s="180">
        <f>C39/A40</f>
        <v>88.571428571428569</v>
      </c>
      <c r="C41" s="61" t="s">
        <v>50</v>
      </c>
    </row>
    <row r="42" spans="1:11" x14ac:dyDescent="0.25">
      <c r="D42" s="65">
        <v>100</v>
      </c>
      <c r="E42" s="61" t="s">
        <v>51</v>
      </c>
    </row>
    <row r="43" spans="1:11" x14ac:dyDescent="0.25">
      <c r="D43" s="67">
        <f>B41/D42</f>
        <v>0.88571428571428568</v>
      </c>
      <c r="E43" s="61" t="s">
        <v>52</v>
      </c>
    </row>
    <row r="45" spans="1:11" ht="24" customHeight="1" x14ac:dyDescent="0.25">
      <c r="A45" s="154" t="s">
        <v>185</v>
      </c>
    </row>
    <row r="46" spans="1:11" ht="21" x14ac:dyDescent="0.35">
      <c r="A46" s="74"/>
      <c r="B46" s="75"/>
      <c r="C46" s="75"/>
      <c r="D46" s="76"/>
      <c r="E46" s="76"/>
      <c r="F46" s="76"/>
      <c r="G46" s="76"/>
      <c r="H46" s="76"/>
      <c r="I46" s="76"/>
      <c r="J46" s="76"/>
      <c r="K46" s="76"/>
    </row>
    <row r="47" spans="1:11" x14ac:dyDescent="0.25">
      <c r="A47" s="75"/>
      <c r="B47" s="28"/>
      <c r="C47" s="75"/>
      <c r="D47" s="76"/>
      <c r="E47" s="76"/>
      <c r="F47" s="76"/>
      <c r="G47" s="76"/>
      <c r="H47" s="76"/>
      <c r="I47" s="76"/>
      <c r="J47" s="76"/>
      <c r="K47" s="76"/>
    </row>
    <row r="48" spans="1:11" x14ac:dyDescent="0.25">
      <c r="A48" s="75"/>
      <c r="B48" s="28"/>
      <c r="C48" s="75"/>
      <c r="D48" s="76"/>
      <c r="E48" s="76"/>
      <c r="F48" s="76"/>
      <c r="G48" s="76"/>
      <c r="H48" s="76"/>
      <c r="I48" s="76"/>
      <c r="J48" s="76"/>
      <c r="K48" s="76"/>
    </row>
    <row r="49" spans="1:11" x14ac:dyDescent="0.25">
      <c r="A49" s="75"/>
      <c r="B49" s="25"/>
      <c r="C49" s="75"/>
      <c r="D49" s="75"/>
      <c r="E49" s="76"/>
      <c r="F49" s="76"/>
      <c r="G49" s="76"/>
      <c r="H49" s="76"/>
      <c r="I49" s="76"/>
      <c r="J49" s="76"/>
      <c r="K49" s="76"/>
    </row>
    <row r="50" spans="1:11" x14ac:dyDescent="0.25">
      <c r="A50" s="78"/>
      <c r="B50" s="79"/>
      <c r="C50" s="78"/>
      <c r="D50" s="80"/>
      <c r="E50" s="80"/>
      <c r="F50" s="76"/>
      <c r="G50" s="76"/>
      <c r="H50" s="76"/>
      <c r="I50" s="76"/>
      <c r="J50" s="76"/>
      <c r="K50" s="76"/>
    </row>
    <row r="51" spans="1:11" x14ac:dyDescent="0.25">
      <c r="A51" s="78"/>
      <c r="B51" s="78"/>
      <c r="C51" s="78"/>
      <c r="D51" s="80"/>
      <c r="E51" s="80"/>
      <c r="F51" s="75"/>
      <c r="G51" s="75"/>
      <c r="H51" s="75"/>
      <c r="I51" s="75"/>
      <c r="J51" s="75"/>
      <c r="K51" s="76"/>
    </row>
    <row r="52" spans="1:11" ht="26.25" x14ac:dyDescent="0.25">
      <c r="A52" s="81"/>
      <c r="B52" s="82"/>
      <c r="C52" s="82"/>
      <c r="D52" s="83"/>
      <c r="E52" s="83"/>
      <c r="F52" s="76"/>
      <c r="G52" s="76"/>
      <c r="H52" s="76"/>
      <c r="I52" s="76"/>
      <c r="J52" s="76"/>
      <c r="K52" s="76"/>
    </row>
    <row r="53" spans="1:11" x14ac:dyDescent="0.25">
      <c r="A53" s="78"/>
      <c r="B53" s="84"/>
      <c r="C53" s="84"/>
      <c r="D53" s="83"/>
      <c r="E53" s="83"/>
      <c r="F53" s="76"/>
      <c r="G53" s="76"/>
      <c r="H53" s="76"/>
      <c r="I53" s="76"/>
      <c r="J53" s="76"/>
      <c r="K53" s="76"/>
    </row>
    <row r="54" spans="1:11" x14ac:dyDescent="0.25">
      <c r="A54" s="79"/>
      <c r="B54" s="84"/>
      <c r="C54" s="85"/>
      <c r="D54" s="83"/>
      <c r="E54" s="86"/>
      <c r="F54" s="75"/>
      <c r="G54" s="76"/>
      <c r="H54" s="76"/>
      <c r="I54" s="76"/>
      <c r="J54" s="76"/>
      <c r="K54" s="76"/>
    </row>
    <row r="55" spans="1:11" x14ac:dyDescent="0.25">
      <c r="A55" s="79"/>
      <c r="B55" s="84"/>
      <c r="C55" s="85"/>
      <c r="D55" s="83"/>
      <c r="E55" s="86"/>
      <c r="F55" s="75"/>
      <c r="G55" s="76"/>
      <c r="H55" s="76"/>
      <c r="I55" s="76"/>
      <c r="J55" s="76"/>
      <c r="K55" s="76"/>
    </row>
    <row r="56" spans="1:11" x14ac:dyDescent="0.25">
      <c r="A56" s="79"/>
      <c r="B56" s="84"/>
      <c r="C56" s="85"/>
      <c r="D56" s="83"/>
      <c r="E56" s="86"/>
      <c r="F56" s="75"/>
      <c r="G56" s="76"/>
      <c r="H56" s="76"/>
      <c r="I56" s="76"/>
      <c r="J56" s="76"/>
      <c r="K56" s="76"/>
    </row>
    <row r="57" spans="1:11" x14ac:dyDescent="0.25">
      <c r="A57" s="79"/>
      <c r="B57" s="84"/>
      <c r="C57" s="85"/>
      <c r="D57" s="83"/>
      <c r="E57" s="86"/>
      <c r="F57" s="75"/>
      <c r="G57" s="76"/>
      <c r="H57" s="76"/>
      <c r="I57" s="76"/>
      <c r="J57" s="76"/>
      <c r="K57" s="76"/>
    </row>
    <row r="58" spans="1:11" x14ac:dyDescent="0.25">
      <c r="A58" s="79"/>
      <c r="B58" s="84"/>
      <c r="C58" s="85"/>
      <c r="D58" s="83"/>
      <c r="E58" s="86"/>
      <c r="F58" s="75"/>
      <c r="G58" s="76"/>
      <c r="H58" s="76"/>
      <c r="I58" s="76"/>
      <c r="J58" s="76"/>
      <c r="K58" s="76"/>
    </row>
    <row r="59" spans="1:11" x14ac:dyDescent="0.25">
      <c r="A59" s="79"/>
      <c r="B59" s="84"/>
      <c r="C59" s="85"/>
      <c r="D59" s="83"/>
      <c r="E59" s="86"/>
      <c r="F59" s="75"/>
      <c r="G59" s="76"/>
      <c r="H59" s="76"/>
      <c r="I59" s="76"/>
      <c r="J59" s="76"/>
      <c r="K59" s="76"/>
    </row>
    <row r="60" spans="1:11" x14ac:dyDescent="0.25">
      <c r="A60" s="79"/>
      <c r="B60" s="84"/>
      <c r="C60" s="85"/>
      <c r="D60" s="83"/>
      <c r="E60" s="86"/>
      <c r="F60" s="75"/>
      <c r="G60" s="76"/>
      <c r="H60" s="76"/>
      <c r="I60" s="76"/>
      <c r="J60" s="76"/>
      <c r="K60" s="76"/>
    </row>
    <row r="61" spans="1:11" x14ac:dyDescent="0.25">
      <c r="A61" s="79"/>
      <c r="B61" s="84"/>
      <c r="C61" s="85"/>
      <c r="D61" s="83"/>
      <c r="E61" s="86"/>
      <c r="F61" s="75"/>
      <c r="G61" s="76"/>
      <c r="H61" s="76"/>
      <c r="I61" s="76"/>
      <c r="J61" s="76"/>
      <c r="K61" s="76"/>
    </row>
    <row r="62" spans="1:11" x14ac:dyDescent="0.25">
      <c r="A62" s="79"/>
      <c r="B62" s="84"/>
      <c r="C62" s="85"/>
      <c r="D62" s="83"/>
      <c r="E62" s="86"/>
      <c r="F62" s="75"/>
      <c r="G62" s="76"/>
      <c r="H62" s="76"/>
      <c r="I62" s="76"/>
      <c r="J62" s="76"/>
      <c r="K62" s="76"/>
    </row>
    <row r="63" spans="1:11" x14ac:dyDescent="0.25">
      <c r="A63" s="79"/>
      <c r="B63" s="84"/>
      <c r="C63" s="85"/>
      <c r="D63" s="83"/>
      <c r="E63" s="86"/>
      <c r="F63" s="75"/>
      <c r="G63" s="76"/>
      <c r="H63" s="76"/>
      <c r="I63" s="76"/>
      <c r="J63" s="76"/>
      <c r="K63" s="76"/>
    </row>
    <row r="64" spans="1:11" x14ac:dyDescent="0.25">
      <c r="A64" s="79"/>
      <c r="B64" s="84"/>
      <c r="C64" s="85"/>
      <c r="D64" s="83"/>
      <c r="E64" s="86"/>
      <c r="F64" s="75"/>
      <c r="G64" s="76"/>
      <c r="H64" s="76"/>
      <c r="I64" s="76"/>
      <c r="J64" s="76"/>
      <c r="K64" s="76"/>
    </row>
    <row r="65" spans="1:11" x14ac:dyDescent="0.25">
      <c r="A65" s="79"/>
      <c r="B65" s="84"/>
      <c r="C65" s="85"/>
      <c r="D65" s="83"/>
      <c r="E65" s="86"/>
      <c r="F65" s="76"/>
      <c r="G65" s="76"/>
      <c r="H65" s="76"/>
      <c r="I65" s="76"/>
      <c r="J65" s="76"/>
      <c r="K65" s="76"/>
    </row>
    <row r="66" spans="1:11" x14ac:dyDescent="0.25">
      <c r="A66" s="79"/>
      <c r="B66" s="84"/>
      <c r="C66" s="85"/>
      <c r="D66" s="83"/>
      <c r="E66" s="86"/>
      <c r="F66" s="76"/>
      <c r="G66" s="76"/>
      <c r="H66" s="76"/>
      <c r="I66" s="76"/>
      <c r="J66" s="76"/>
      <c r="K66" s="76"/>
    </row>
    <row r="67" spans="1:11" x14ac:dyDescent="0.25">
      <c r="A67" s="79"/>
      <c r="B67" s="84"/>
      <c r="C67" s="85"/>
      <c r="D67" s="83"/>
      <c r="E67" s="83"/>
      <c r="F67" s="76"/>
      <c r="G67" s="76"/>
      <c r="H67" s="76"/>
      <c r="I67" s="76"/>
      <c r="J67" s="76"/>
      <c r="K67" s="76"/>
    </row>
    <row r="68" spans="1:11" x14ac:dyDescent="0.25">
      <c r="A68" s="79"/>
      <c r="B68" s="84"/>
      <c r="C68" s="85"/>
      <c r="D68" s="83"/>
      <c r="E68" s="86"/>
      <c r="F68" s="76"/>
      <c r="G68" s="76"/>
      <c r="H68" s="76"/>
      <c r="I68" s="76"/>
      <c r="J68" s="76"/>
      <c r="K68" s="76"/>
    </row>
    <row r="69" spans="1:11" x14ac:dyDescent="0.25">
      <c r="A69" s="79"/>
      <c r="B69" s="84"/>
      <c r="C69" s="85"/>
      <c r="D69" s="83"/>
      <c r="E69" s="86"/>
      <c r="F69" s="76"/>
      <c r="G69" s="76"/>
      <c r="H69" s="76"/>
      <c r="I69" s="76"/>
      <c r="J69" s="76"/>
      <c r="K69" s="76"/>
    </row>
    <row r="70" spans="1:11" x14ac:dyDescent="0.25">
      <c r="A70" s="79"/>
      <c r="B70" s="84"/>
      <c r="C70" s="85"/>
      <c r="D70" s="83"/>
      <c r="E70" s="83"/>
      <c r="F70" s="76"/>
      <c r="G70" s="76"/>
      <c r="H70" s="76"/>
      <c r="I70" s="76"/>
      <c r="J70" s="76"/>
      <c r="K70" s="76"/>
    </row>
    <row r="71" spans="1:11" x14ac:dyDescent="0.25">
      <c r="A71" s="79"/>
      <c r="B71" s="84"/>
      <c r="C71" s="85"/>
      <c r="D71" s="83"/>
      <c r="E71" s="83"/>
      <c r="F71" s="76"/>
      <c r="G71" s="76"/>
      <c r="H71" s="76"/>
      <c r="I71" s="76"/>
      <c r="J71" s="76"/>
      <c r="K71" s="76"/>
    </row>
    <row r="72" spans="1:11" ht="15.75" x14ac:dyDescent="0.25">
      <c r="A72" s="79"/>
      <c r="B72" s="84"/>
      <c r="C72" s="85"/>
      <c r="D72" s="83"/>
      <c r="E72" s="87"/>
      <c r="F72" s="76"/>
      <c r="G72" s="76"/>
      <c r="H72" s="76"/>
      <c r="I72" s="76"/>
      <c r="J72" s="76"/>
      <c r="K72" s="76"/>
    </row>
    <row r="73" spans="1:11" ht="15.75" x14ac:dyDescent="0.25">
      <c r="A73" s="79"/>
      <c r="B73" s="84"/>
      <c r="C73" s="85"/>
      <c r="D73" s="83"/>
      <c r="E73" s="87"/>
      <c r="F73" s="76"/>
      <c r="G73" s="76"/>
      <c r="H73" s="76"/>
      <c r="I73" s="76"/>
      <c r="J73" s="76"/>
      <c r="K73" s="76"/>
    </row>
    <row r="74" spans="1:11" ht="15.75" x14ac:dyDescent="0.25">
      <c r="A74" s="79"/>
      <c r="B74" s="84"/>
      <c r="C74" s="85"/>
      <c r="D74" s="83"/>
      <c r="E74" s="87"/>
      <c r="F74" s="76"/>
      <c r="G74" s="76"/>
      <c r="H74" s="76"/>
      <c r="I74" s="76"/>
      <c r="J74" s="76"/>
      <c r="K74" s="76"/>
    </row>
    <row r="75" spans="1:11" ht="15.75" x14ac:dyDescent="0.25">
      <c r="A75" s="79"/>
      <c r="B75" s="84"/>
      <c r="C75" s="85"/>
      <c r="D75" s="83"/>
      <c r="E75" s="87"/>
      <c r="F75" s="76"/>
      <c r="G75" s="76"/>
      <c r="H75" s="76"/>
      <c r="I75" s="76"/>
      <c r="J75" s="76"/>
      <c r="K75" s="76"/>
    </row>
    <row r="76" spans="1:11" ht="15.75" x14ac:dyDescent="0.25">
      <c r="A76" s="79"/>
      <c r="B76" s="84"/>
      <c r="C76" s="85"/>
      <c r="D76" s="83"/>
      <c r="E76" s="87"/>
      <c r="F76" s="76"/>
      <c r="G76" s="76"/>
      <c r="H76" s="76"/>
      <c r="I76" s="76"/>
      <c r="J76" s="76"/>
      <c r="K76" s="76"/>
    </row>
    <row r="77" spans="1:11" x14ac:dyDescent="0.25">
      <c r="A77" s="79"/>
      <c r="B77" s="84"/>
      <c r="C77" s="85"/>
      <c r="D77" s="83"/>
      <c r="E77" s="83"/>
      <c r="F77" s="76"/>
      <c r="G77" s="76"/>
      <c r="H77" s="76"/>
      <c r="I77" s="76"/>
      <c r="J77" s="76"/>
      <c r="K77" s="76"/>
    </row>
    <row r="78" spans="1:11" x14ac:dyDescent="0.25">
      <c r="A78" s="79"/>
      <c r="B78" s="84"/>
      <c r="C78" s="85"/>
      <c r="D78" s="83"/>
      <c r="E78" s="83"/>
      <c r="F78" s="76"/>
      <c r="G78" s="76"/>
      <c r="H78" s="76"/>
      <c r="I78" s="76"/>
      <c r="J78" s="76"/>
      <c r="K78" s="76"/>
    </row>
    <row r="79" spans="1:11" x14ac:dyDescent="0.25">
      <c r="A79" s="79"/>
      <c r="B79" s="84"/>
      <c r="C79" s="85"/>
      <c r="D79" s="83"/>
      <c r="E79" s="83"/>
      <c r="F79" s="76"/>
      <c r="G79" s="76"/>
      <c r="H79" s="76"/>
      <c r="I79" s="76"/>
      <c r="J79" s="76"/>
      <c r="K79" s="76"/>
    </row>
    <row r="80" spans="1:11" x14ac:dyDescent="0.25">
      <c r="A80" s="79"/>
      <c r="B80" s="84"/>
      <c r="C80" s="85"/>
      <c r="D80" s="83"/>
      <c r="E80" s="83"/>
      <c r="F80" s="76"/>
      <c r="G80" s="76"/>
      <c r="H80" s="76"/>
      <c r="I80" s="76"/>
      <c r="J80" s="76"/>
      <c r="K80" s="76"/>
    </row>
    <row r="81" spans="1:11" x14ac:dyDescent="0.25">
      <c r="A81" s="79"/>
      <c r="B81" s="84"/>
      <c r="C81" s="85"/>
      <c r="D81" s="83"/>
      <c r="E81" s="83"/>
      <c r="F81" s="76"/>
      <c r="G81" s="76"/>
      <c r="H81" s="76"/>
      <c r="I81" s="76"/>
      <c r="J81" s="76"/>
      <c r="K81" s="76"/>
    </row>
    <row r="82" spans="1:11" x14ac:dyDescent="0.25">
      <c r="A82" s="79"/>
      <c r="B82" s="84"/>
      <c r="C82" s="84"/>
      <c r="D82" s="83"/>
      <c r="E82" s="83"/>
      <c r="F82" s="76"/>
      <c r="G82" s="76"/>
      <c r="H82" s="76"/>
      <c r="I82" s="76"/>
      <c r="J82" s="76"/>
      <c r="K82" s="76"/>
    </row>
    <row r="83" spans="1:11" x14ac:dyDescent="0.25">
      <c r="A83" s="79"/>
      <c r="B83" s="84"/>
      <c r="C83" s="84"/>
      <c r="D83" s="83"/>
      <c r="E83" s="83"/>
      <c r="F83" s="76"/>
      <c r="G83" s="76"/>
      <c r="H83" s="76"/>
      <c r="I83" s="76"/>
      <c r="J83" s="76"/>
      <c r="K83" s="76"/>
    </row>
    <row r="84" spans="1:11" x14ac:dyDescent="0.25">
      <c r="A84" s="78"/>
      <c r="B84" s="86"/>
      <c r="C84" s="86"/>
      <c r="D84" s="86"/>
      <c r="E84" s="83"/>
      <c r="F84" s="76"/>
      <c r="G84" s="76"/>
      <c r="H84" s="76"/>
      <c r="I84" s="76"/>
      <c r="J84" s="76"/>
      <c r="K84" s="76"/>
    </row>
    <row r="85" spans="1:11" x14ac:dyDescent="0.25">
      <c r="A85" s="78"/>
      <c r="B85" s="86"/>
      <c r="C85" s="86"/>
      <c r="D85" s="83"/>
      <c r="E85" s="83"/>
      <c r="F85" s="76"/>
      <c r="G85" s="76"/>
      <c r="H85" s="76"/>
      <c r="I85" s="76"/>
      <c r="J85" s="76"/>
      <c r="K85" s="76"/>
    </row>
    <row r="86" spans="1:11" x14ac:dyDescent="0.25">
      <c r="A86" s="78"/>
      <c r="B86" s="86"/>
      <c r="C86" s="86"/>
      <c r="D86" s="83"/>
      <c r="E86" s="83"/>
      <c r="F86" s="76"/>
      <c r="G86" s="76"/>
      <c r="H86" s="76"/>
      <c r="I86" s="76"/>
      <c r="J86" s="76"/>
      <c r="K86" s="76"/>
    </row>
    <row r="87" spans="1:11" x14ac:dyDescent="0.25">
      <c r="A87" s="78"/>
      <c r="B87" s="86"/>
      <c r="C87" s="86"/>
      <c r="D87" s="84"/>
      <c r="E87" s="86"/>
      <c r="F87" s="76"/>
      <c r="G87" s="76"/>
      <c r="H87" s="76"/>
      <c r="I87" s="76"/>
      <c r="J87" s="76"/>
      <c r="K87" s="76"/>
    </row>
    <row r="88" spans="1:11" x14ac:dyDescent="0.25">
      <c r="A88" s="78"/>
      <c r="B88" s="86"/>
      <c r="C88" s="86"/>
      <c r="D88" s="88"/>
      <c r="E88" s="86"/>
      <c r="F88" s="76"/>
      <c r="G88" s="76"/>
      <c r="H88" s="76"/>
      <c r="I88" s="76"/>
      <c r="J88" s="76"/>
      <c r="K88" s="76"/>
    </row>
    <row r="89" spans="1:11" x14ac:dyDescent="0.25">
      <c r="A89" s="78"/>
      <c r="B89" s="86"/>
      <c r="C89" s="86"/>
      <c r="D89" s="83"/>
      <c r="E89" s="83"/>
      <c r="F89" s="76"/>
      <c r="G89" s="76"/>
      <c r="H89" s="76"/>
      <c r="I89" s="76"/>
      <c r="J89" s="76"/>
      <c r="K89" s="76"/>
    </row>
    <row r="90" spans="1:11" x14ac:dyDescent="0.25">
      <c r="A90" s="78"/>
      <c r="B90" s="86"/>
      <c r="C90" s="86"/>
      <c r="D90" s="83"/>
      <c r="E90" s="83"/>
      <c r="F90" s="76"/>
      <c r="G90" s="76"/>
      <c r="H90" s="76"/>
      <c r="I90" s="76"/>
      <c r="J90" s="76"/>
      <c r="K90" s="76"/>
    </row>
    <row r="91" spans="1:11" x14ac:dyDescent="0.25">
      <c r="A91" s="78"/>
      <c r="B91" s="86"/>
      <c r="C91" s="86"/>
      <c r="D91" s="83"/>
      <c r="E91" s="83"/>
      <c r="F91" s="76"/>
      <c r="G91" s="76"/>
      <c r="H91" s="76"/>
      <c r="I91" s="76"/>
      <c r="J91" s="76"/>
      <c r="K91" s="76"/>
    </row>
    <row r="92" spans="1:11" x14ac:dyDescent="0.25">
      <c r="A92" s="78"/>
      <c r="B92" s="86"/>
      <c r="C92" s="86"/>
      <c r="D92" s="83"/>
      <c r="E92" s="83"/>
      <c r="F92" s="76"/>
      <c r="G92" s="76"/>
      <c r="H92" s="76"/>
      <c r="I92" s="76"/>
      <c r="J92" s="76"/>
      <c r="K92" s="76"/>
    </row>
    <row r="93" spans="1:11" x14ac:dyDescent="0.25">
      <c r="A93" s="78"/>
      <c r="B93" s="86"/>
      <c r="C93" s="86"/>
      <c r="D93" s="83"/>
      <c r="E93" s="83"/>
      <c r="F93" s="76"/>
      <c r="G93" s="76"/>
      <c r="H93" s="76"/>
      <c r="I93" s="76"/>
      <c r="J93" s="76"/>
      <c r="K93" s="76"/>
    </row>
    <row r="94" spans="1:11" x14ac:dyDescent="0.25">
      <c r="A94" s="78"/>
      <c r="B94" s="86"/>
      <c r="C94" s="86"/>
      <c r="D94" s="83"/>
      <c r="E94" s="83"/>
      <c r="F94" s="76"/>
      <c r="G94" s="76"/>
      <c r="H94" s="76"/>
      <c r="I94" s="76"/>
      <c r="J94" s="76"/>
      <c r="K94" s="76"/>
    </row>
    <row r="95" spans="1:11" x14ac:dyDescent="0.25">
      <c r="A95" s="78"/>
      <c r="B95" s="86"/>
      <c r="C95" s="86"/>
      <c r="D95" s="83"/>
      <c r="E95" s="83"/>
      <c r="F95" s="76"/>
      <c r="G95" s="76"/>
      <c r="H95" s="76"/>
      <c r="I95" s="76"/>
      <c r="J95" s="76"/>
      <c r="K95" s="76"/>
    </row>
    <row r="96" spans="1:11" x14ac:dyDescent="0.25">
      <c r="A96" s="78"/>
      <c r="B96" s="86"/>
      <c r="C96" s="86"/>
      <c r="D96" s="83"/>
      <c r="E96" s="83"/>
      <c r="F96" s="76"/>
      <c r="G96" s="76"/>
      <c r="H96" s="76"/>
      <c r="I96" s="76"/>
      <c r="J96" s="76"/>
      <c r="K96" s="76"/>
    </row>
    <row r="97" spans="1:11" x14ac:dyDescent="0.25">
      <c r="A97" s="78"/>
      <c r="B97" s="86"/>
      <c r="C97" s="86"/>
      <c r="D97" s="83"/>
      <c r="E97" s="83"/>
      <c r="F97" s="76"/>
      <c r="G97" s="76"/>
      <c r="H97" s="76"/>
      <c r="I97" s="76"/>
      <c r="J97" s="76"/>
      <c r="K97" s="76"/>
    </row>
    <row r="98" spans="1:11" x14ac:dyDescent="0.25">
      <c r="A98" s="78"/>
      <c r="B98" s="86"/>
      <c r="C98" s="86"/>
      <c r="D98" s="83"/>
      <c r="E98" s="83"/>
      <c r="F98" s="76"/>
      <c r="G98" s="76"/>
      <c r="H98" s="76"/>
      <c r="I98" s="76"/>
      <c r="J98" s="76"/>
      <c r="K98" s="76"/>
    </row>
    <row r="99" spans="1:11" x14ac:dyDescent="0.25">
      <c r="A99" s="78"/>
      <c r="B99" s="86"/>
      <c r="C99" s="86"/>
      <c r="D99" s="83"/>
      <c r="E99" s="83"/>
      <c r="F99" s="76"/>
      <c r="G99" s="76"/>
      <c r="H99" s="76"/>
      <c r="I99" s="76"/>
      <c r="J99" s="76"/>
      <c r="K99" s="76"/>
    </row>
    <row r="100" spans="1:11" x14ac:dyDescent="0.25">
      <c r="A100" s="78"/>
      <c r="B100" s="86"/>
      <c r="C100" s="86"/>
      <c r="D100" s="83"/>
      <c r="E100" s="83"/>
      <c r="F100" s="76"/>
      <c r="G100" s="76"/>
      <c r="H100" s="76"/>
      <c r="I100" s="76"/>
      <c r="J100" s="76"/>
      <c r="K100" s="76"/>
    </row>
    <row r="101" spans="1:11" x14ac:dyDescent="0.25">
      <c r="A101" s="78"/>
      <c r="B101" s="86"/>
      <c r="C101" s="86"/>
      <c r="D101" s="83"/>
      <c r="E101" s="83"/>
      <c r="F101" s="76"/>
      <c r="G101" s="76"/>
      <c r="H101" s="76"/>
      <c r="I101" s="76"/>
      <c r="J101" s="76"/>
      <c r="K101" s="76"/>
    </row>
    <row r="102" spans="1:11" x14ac:dyDescent="0.25">
      <c r="A102" s="78"/>
      <c r="B102" s="86"/>
      <c r="C102" s="86"/>
      <c r="D102" s="83"/>
      <c r="E102" s="83"/>
      <c r="F102" s="76"/>
      <c r="G102" s="76"/>
      <c r="H102" s="76"/>
      <c r="I102" s="76"/>
      <c r="J102" s="76"/>
      <c r="K102" s="76"/>
    </row>
    <row r="103" spans="1:11" x14ac:dyDescent="0.25">
      <c r="A103" s="78"/>
      <c r="B103" s="86"/>
      <c r="C103" s="86"/>
      <c r="D103" s="83"/>
      <c r="E103" s="83"/>
      <c r="F103" s="76"/>
      <c r="G103" s="76"/>
      <c r="H103" s="76"/>
      <c r="I103" s="76"/>
      <c r="J103" s="76"/>
      <c r="K103" s="76"/>
    </row>
    <row r="104" spans="1:11" x14ac:dyDescent="0.25">
      <c r="A104" s="78"/>
      <c r="B104" s="86"/>
      <c r="C104" s="86"/>
      <c r="D104" s="83"/>
      <c r="E104" s="83"/>
      <c r="F104" s="76"/>
      <c r="G104" s="76"/>
      <c r="H104" s="76"/>
      <c r="I104" s="76"/>
      <c r="J104" s="76"/>
      <c r="K104" s="76"/>
    </row>
    <row r="105" spans="1:11" x14ac:dyDescent="0.25">
      <c r="A105" s="78"/>
      <c r="B105" s="86"/>
      <c r="C105" s="86"/>
      <c r="D105" s="83"/>
      <c r="E105" s="83"/>
      <c r="F105" s="76"/>
      <c r="G105" s="76"/>
      <c r="H105" s="76"/>
      <c r="I105" s="76"/>
      <c r="J105" s="76"/>
      <c r="K105" s="76"/>
    </row>
    <row r="106" spans="1:11" x14ac:dyDescent="0.25">
      <c r="A106" s="78"/>
      <c r="B106" s="86"/>
      <c r="C106" s="86"/>
      <c r="D106" s="83"/>
      <c r="E106" s="83"/>
      <c r="F106" s="76"/>
      <c r="G106" s="76"/>
      <c r="H106" s="76"/>
      <c r="I106" s="76"/>
      <c r="J106" s="76"/>
      <c r="K106" s="76"/>
    </row>
    <row r="107" spans="1:11" x14ac:dyDescent="0.25">
      <c r="A107" s="78"/>
      <c r="B107" s="86"/>
      <c r="C107" s="86"/>
      <c r="D107" s="83"/>
      <c r="E107" s="83"/>
      <c r="F107" s="76"/>
      <c r="G107" s="76"/>
      <c r="H107" s="76"/>
      <c r="I107" s="76"/>
      <c r="J107" s="76"/>
      <c r="K107" s="76"/>
    </row>
    <row r="108" spans="1:11" x14ac:dyDescent="0.25">
      <c r="A108" s="78"/>
      <c r="B108" s="86"/>
      <c r="C108" s="86"/>
      <c r="D108" s="83"/>
      <c r="E108" s="83"/>
      <c r="F108" s="76"/>
      <c r="G108" s="76"/>
      <c r="H108" s="76"/>
      <c r="I108" s="76"/>
      <c r="J108" s="76"/>
      <c r="K108" s="76"/>
    </row>
    <row r="109" spans="1:11" x14ac:dyDescent="0.25">
      <c r="A109" s="78"/>
      <c r="B109" s="86"/>
      <c r="C109" s="86"/>
      <c r="D109" s="83"/>
      <c r="E109" s="83"/>
      <c r="F109" s="76"/>
      <c r="G109" s="76"/>
      <c r="H109" s="76"/>
      <c r="I109" s="76"/>
      <c r="J109" s="76"/>
      <c r="K109" s="76"/>
    </row>
    <row r="110" spans="1:11" x14ac:dyDescent="0.25">
      <c r="A110" s="78"/>
      <c r="B110" s="86"/>
      <c r="C110" s="86"/>
      <c r="D110" s="83"/>
      <c r="E110" s="83"/>
      <c r="F110" s="76"/>
      <c r="G110" s="76"/>
      <c r="H110" s="76"/>
      <c r="I110" s="76"/>
      <c r="J110" s="76"/>
      <c r="K110" s="76"/>
    </row>
    <row r="111" spans="1:11" x14ac:dyDescent="0.25">
      <c r="A111" s="78"/>
      <c r="B111" s="86"/>
      <c r="C111" s="86"/>
      <c r="D111" s="83"/>
      <c r="E111" s="83"/>
      <c r="F111" s="76"/>
      <c r="G111" s="76"/>
      <c r="H111" s="76"/>
      <c r="I111" s="76"/>
      <c r="J111" s="76"/>
      <c r="K111" s="76"/>
    </row>
    <row r="112" spans="1:11" x14ac:dyDescent="0.25">
      <c r="A112" s="78"/>
      <c r="B112" s="86"/>
      <c r="C112" s="86"/>
      <c r="D112" s="83"/>
      <c r="E112" s="83"/>
      <c r="F112" s="76"/>
      <c r="G112" s="76"/>
      <c r="H112" s="76"/>
      <c r="I112" s="76"/>
      <c r="J112" s="76"/>
      <c r="K112" s="76"/>
    </row>
    <row r="113" spans="1:11" x14ac:dyDescent="0.25">
      <c r="A113" s="78"/>
      <c r="B113" s="86"/>
      <c r="C113" s="86"/>
      <c r="D113" s="83"/>
      <c r="E113" s="83"/>
      <c r="F113" s="76"/>
      <c r="G113" s="76"/>
      <c r="H113" s="76"/>
      <c r="I113" s="76"/>
      <c r="J113" s="76"/>
      <c r="K113" s="76"/>
    </row>
    <row r="114" spans="1:11" x14ac:dyDescent="0.25">
      <c r="A114" s="78"/>
      <c r="B114" s="86"/>
      <c r="C114" s="86"/>
      <c r="D114" s="83"/>
      <c r="E114" s="83"/>
      <c r="F114" s="76"/>
      <c r="G114" s="76"/>
      <c r="H114" s="76"/>
      <c r="I114" s="76"/>
      <c r="J114" s="76"/>
      <c r="K114" s="76"/>
    </row>
    <row r="115" spans="1:11" x14ac:dyDescent="0.25">
      <c r="A115" s="78"/>
      <c r="B115" s="86"/>
      <c r="C115" s="86"/>
      <c r="D115" s="83"/>
      <c r="E115" s="83"/>
      <c r="F115" s="76"/>
      <c r="G115" s="76"/>
      <c r="H115" s="76"/>
      <c r="I115" s="76"/>
      <c r="J115" s="76"/>
      <c r="K115" s="76"/>
    </row>
    <row r="116" spans="1:11" x14ac:dyDescent="0.25">
      <c r="A116" s="78"/>
      <c r="B116" s="86"/>
      <c r="C116" s="86"/>
      <c r="D116" s="83"/>
      <c r="E116" s="83"/>
      <c r="F116" s="76"/>
      <c r="G116" s="76"/>
      <c r="H116" s="76"/>
      <c r="I116" s="76"/>
      <c r="J116" s="76"/>
      <c r="K116" s="76"/>
    </row>
    <row r="117" spans="1:11" x14ac:dyDescent="0.25">
      <c r="A117" s="78"/>
      <c r="B117" s="86"/>
      <c r="C117" s="86"/>
      <c r="D117" s="83"/>
      <c r="E117" s="83"/>
      <c r="F117" s="76"/>
      <c r="G117" s="76"/>
      <c r="H117" s="76"/>
      <c r="I117" s="76"/>
      <c r="J117" s="76"/>
      <c r="K117" s="76"/>
    </row>
    <row r="118" spans="1:11" x14ac:dyDescent="0.25">
      <c r="A118" s="78"/>
      <c r="B118" s="86"/>
      <c r="C118" s="86"/>
      <c r="D118" s="83"/>
      <c r="E118" s="83"/>
      <c r="F118" s="76"/>
      <c r="G118" s="76"/>
      <c r="H118" s="76"/>
      <c r="I118" s="76"/>
      <c r="J118" s="76"/>
      <c r="K118" s="76"/>
    </row>
    <row r="119" spans="1:11" x14ac:dyDescent="0.25">
      <c r="A119" s="78"/>
      <c r="B119" s="86"/>
      <c r="C119" s="86"/>
      <c r="D119" s="83"/>
      <c r="E119" s="83"/>
      <c r="F119" s="76"/>
      <c r="G119" s="76"/>
      <c r="H119" s="76"/>
      <c r="I119" s="76"/>
      <c r="J119" s="76"/>
      <c r="K119" s="76"/>
    </row>
    <row r="120" spans="1:11" x14ac:dyDescent="0.25">
      <c r="A120" s="78"/>
      <c r="B120" s="86"/>
      <c r="C120" s="86"/>
      <c r="D120" s="83"/>
      <c r="E120" s="83"/>
      <c r="F120" s="76"/>
      <c r="G120" s="76"/>
      <c r="H120" s="76"/>
      <c r="I120" s="76"/>
      <c r="J120" s="76"/>
      <c r="K120" s="76"/>
    </row>
    <row r="121" spans="1:11" x14ac:dyDescent="0.25">
      <c r="A121" s="78"/>
      <c r="B121" s="86"/>
      <c r="C121" s="86"/>
      <c r="D121" s="83"/>
      <c r="E121" s="83"/>
      <c r="F121" s="76"/>
      <c r="G121" s="76"/>
      <c r="H121" s="76"/>
      <c r="I121" s="76"/>
      <c r="J121" s="76"/>
      <c r="K121" s="76"/>
    </row>
    <row r="122" spans="1:11" x14ac:dyDescent="0.25">
      <c r="A122" s="78"/>
      <c r="B122" s="86"/>
      <c r="C122" s="86"/>
      <c r="D122" s="83"/>
      <c r="E122" s="83"/>
      <c r="F122" s="76"/>
      <c r="G122" s="76"/>
      <c r="H122" s="76"/>
      <c r="I122" s="76"/>
      <c r="J122" s="76"/>
      <c r="K122" s="76"/>
    </row>
    <row r="123" spans="1:11" x14ac:dyDescent="0.25">
      <c r="A123" s="78"/>
      <c r="B123" s="86"/>
      <c r="C123" s="86"/>
      <c r="D123" s="83"/>
      <c r="E123" s="83"/>
      <c r="F123" s="76"/>
      <c r="G123" s="76"/>
      <c r="H123" s="76"/>
      <c r="I123" s="76"/>
      <c r="J123" s="76"/>
      <c r="K123" s="76"/>
    </row>
    <row r="124" spans="1:11" x14ac:dyDescent="0.25">
      <c r="A124" s="78"/>
      <c r="B124" s="86"/>
      <c r="C124" s="86"/>
      <c r="D124" s="83"/>
      <c r="E124" s="83"/>
      <c r="F124" s="76"/>
      <c r="G124" s="76"/>
      <c r="H124" s="76"/>
      <c r="I124" s="76"/>
      <c r="J124" s="76"/>
      <c r="K124" s="76"/>
    </row>
    <row r="125" spans="1:11" x14ac:dyDescent="0.25">
      <c r="A125" s="78"/>
      <c r="B125" s="86"/>
      <c r="C125" s="86"/>
      <c r="D125" s="83"/>
      <c r="E125" s="83"/>
      <c r="F125" s="76"/>
      <c r="G125" s="76"/>
      <c r="H125" s="76"/>
      <c r="I125" s="76"/>
      <c r="J125" s="76"/>
      <c r="K125" s="76"/>
    </row>
    <row r="126" spans="1:11" x14ac:dyDescent="0.25">
      <c r="A126" s="78"/>
      <c r="B126" s="86"/>
      <c r="C126" s="86"/>
      <c r="D126" s="83"/>
      <c r="E126" s="83"/>
      <c r="F126" s="76"/>
      <c r="G126" s="76"/>
      <c r="H126" s="76"/>
      <c r="I126" s="76"/>
      <c r="J126" s="76"/>
      <c r="K126" s="76"/>
    </row>
    <row r="127" spans="1:11" x14ac:dyDescent="0.25">
      <c r="A127" s="78"/>
      <c r="B127" s="86"/>
      <c r="C127" s="86"/>
      <c r="D127" s="83"/>
      <c r="E127" s="83"/>
      <c r="F127" s="76"/>
      <c r="G127" s="76"/>
      <c r="H127" s="76"/>
      <c r="I127" s="76"/>
      <c r="J127" s="76"/>
      <c r="K127" s="76"/>
    </row>
    <row r="128" spans="1:11" x14ac:dyDescent="0.25">
      <c r="A128" s="78"/>
      <c r="B128" s="86"/>
      <c r="C128" s="86"/>
      <c r="D128" s="83"/>
      <c r="E128" s="83"/>
      <c r="F128" s="76"/>
      <c r="G128" s="76"/>
      <c r="H128" s="76"/>
      <c r="I128" s="76"/>
      <c r="J128" s="76"/>
      <c r="K128" s="76"/>
    </row>
    <row r="129" spans="1:11" x14ac:dyDescent="0.25">
      <c r="A129" s="78"/>
      <c r="B129" s="86"/>
      <c r="C129" s="86"/>
      <c r="D129" s="83"/>
      <c r="E129" s="83"/>
      <c r="F129" s="76"/>
      <c r="G129" s="76"/>
      <c r="H129" s="76"/>
      <c r="I129" s="76"/>
      <c r="J129" s="76"/>
      <c r="K129" s="76"/>
    </row>
    <row r="130" spans="1:11" x14ac:dyDescent="0.25">
      <c r="A130" s="78"/>
      <c r="B130" s="86"/>
      <c r="C130" s="86"/>
      <c r="D130" s="83"/>
      <c r="E130" s="83"/>
      <c r="F130" s="76"/>
      <c r="G130" s="76"/>
      <c r="H130" s="76"/>
      <c r="I130" s="76"/>
      <c r="J130" s="76"/>
      <c r="K130" s="76"/>
    </row>
    <row r="131" spans="1:11" x14ac:dyDescent="0.25">
      <c r="A131" s="78"/>
      <c r="B131" s="86"/>
      <c r="C131" s="86"/>
      <c r="D131" s="83"/>
      <c r="E131" s="83"/>
      <c r="F131" s="76"/>
      <c r="G131" s="76"/>
      <c r="H131" s="76"/>
      <c r="I131" s="76"/>
      <c r="J131" s="76"/>
      <c r="K131" s="76"/>
    </row>
    <row r="132" spans="1:11" x14ac:dyDescent="0.25">
      <c r="A132" s="78"/>
      <c r="B132" s="86"/>
      <c r="C132" s="86"/>
      <c r="D132" s="83"/>
      <c r="E132" s="83"/>
      <c r="F132" s="76"/>
      <c r="G132" s="76"/>
      <c r="H132" s="76"/>
      <c r="I132" s="76"/>
      <c r="J132" s="76"/>
      <c r="K132" s="76"/>
    </row>
    <row r="133" spans="1:11" x14ac:dyDescent="0.25">
      <c r="A133" s="78"/>
      <c r="B133" s="86"/>
      <c r="C133" s="86"/>
      <c r="D133" s="83"/>
      <c r="E133" s="83"/>
      <c r="F133" s="76"/>
      <c r="G133" s="76"/>
      <c r="H133" s="76"/>
      <c r="I133" s="76"/>
      <c r="J133" s="76"/>
      <c r="K133" s="76"/>
    </row>
    <row r="134" spans="1:11" x14ac:dyDescent="0.25">
      <c r="A134" s="78"/>
      <c r="B134" s="86"/>
      <c r="C134" s="86"/>
      <c r="D134" s="83"/>
      <c r="E134" s="83"/>
      <c r="F134" s="76"/>
      <c r="G134" s="76"/>
      <c r="H134" s="76"/>
      <c r="I134" s="76"/>
      <c r="J134" s="76"/>
      <c r="K134" s="76"/>
    </row>
    <row r="135" spans="1:11" x14ac:dyDescent="0.25">
      <c r="A135" s="78"/>
      <c r="B135" s="86"/>
      <c r="C135" s="86"/>
      <c r="D135" s="83"/>
      <c r="E135" s="83"/>
      <c r="F135" s="76"/>
      <c r="G135" s="76"/>
      <c r="H135" s="76"/>
      <c r="I135" s="76"/>
      <c r="J135" s="76"/>
      <c r="K135" s="76"/>
    </row>
    <row r="136" spans="1:11" x14ac:dyDescent="0.25">
      <c r="A136" s="78"/>
      <c r="B136" s="86"/>
      <c r="C136" s="86"/>
      <c r="D136" s="83"/>
      <c r="E136" s="83"/>
      <c r="F136" s="76"/>
      <c r="G136" s="76"/>
      <c r="H136" s="76"/>
      <c r="I136" s="76"/>
      <c r="J136" s="76"/>
      <c r="K136" s="76"/>
    </row>
    <row r="137" spans="1:11" x14ac:dyDescent="0.25">
      <c r="A137" s="78"/>
      <c r="B137" s="86"/>
      <c r="C137" s="86"/>
      <c r="D137" s="83"/>
      <c r="E137" s="83"/>
      <c r="F137" s="76"/>
      <c r="G137" s="76"/>
      <c r="H137" s="76"/>
      <c r="I137" s="76"/>
      <c r="J137" s="76"/>
      <c r="K137" s="76"/>
    </row>
    <row r="138" spans="1:11" x14ac:dyDescent="0.25">
      <c r="A138" s="78"/>
      <c r="B138" s="86"/>
      <c r="C138" s="86"/>
      <c r="D138" s="83"/>
      <c r="E138" s="83"/>
      <c r="F138" s="76"/>
      <c r="G138" s="76"/>
      <c r="H138" s="76"/>
      <c r="I138" s="76"/>
      <c r="J138" s="76"/>
      <c r="K138" s="76"/>
    </row>
    <row r="139" spans="1:11" x14ac:dyDescent="0.25">
      <c r="A139" s="78"/>
      <c r="B139" s="86"/>
      <c r="C139" s="86"/>
      <c r="D139" s="83"/>
      <c r="E139" s="83"/>
      <c r="F139" s="76"/>
      <c r="G139" s="76"/>
      <c r="H139" s="76"/>
      <c r="I139" s="76"/>
      <c r="J139" s="76"/>
      <c r="K139" s="76"/>
    </row>
    <row r="140" spans="1:11" x14ac:dyDescent="0.25">
      <c r="A140" s="78"/>
      <c r="B140" s="86"/>
      <c r="C140" s="86"/>
      <c r="D140" s="83"/>
      <c r="E140" s="83"/>
      <c r="F140" s="76"/>
      <c r="G140" s="76"/>
      <c r="H140" s="76"/>
      <c r="I140" s="76"/>
      <c r="J140" s="76"/>
      <c r="K140" s="76"/>
    </row>
    <row r="141" spans="1:11" x14ac:dyDescent="0.25">
      <c r="A141" s="78"/>
      <c r="B141" s="86"/>
      <c r="C141" s="86"/>
      <c r="D141" s="83"/>
      <c r="E141" s="83"/>
      <c r="F141" s="76"/>
      <c r="G141" s="76"/>
      <c r="H141" s="76"/>
      <c r="I141" s="76"/>
      <c r="J141" s="76"/>
      <c r="K141" s="76"/>
    </row>
    <row r="142" spans="1:11" x14ac:dyDescent="0.25">
      <c r="A142" s="78"/>
      <c r="B142" s="86"/>
      <c r="C142" s="86"/>
      <c r="D142" s="83"/>
      <c r="E142" s="83"/>
      <c r="F142" s="76"/>
      <c r="G142" s="76"/>
      <c r="H142" s="76"/>
      <c r="I142" s="76"/>
      <c r="J142" s="76"/>
      <c r="K142" s="76"/>
    </row>
    <row r="143" spans="1:11" x14ac:dyDescent="0.25">
      <c r="A143" s="78"/>
      <c r="B143" s="86"/>
      <c r="C143" s="86"/>
      <c r="D143" s="83"/>
      <c r="E143" s="83"/>
      <c r="F143" s="76"/>
      <c r="G143" s="76"/>
      <c r="H143" s="76"/>
      <c r="I143" s="76"/>
      <c r="J143" s="76"/>
      <c r="K143" s="76"/>
    </row>
    <row r="144" spans="1:11" x14ac:dyDescent="0.25">
      <c r="A144" s="78"/>
      <c r="B144" s="86"/>
      <c r="C144" s="86"/>
      <c r="D144" s="83"/>
      <c r="E144" s="83"/>
      <c r="F144" s="76"/>
      <c r="G144" s="76"/>
      <c r="H144" s="76"/>
      <c r="I144" s="76"/>
      <c r="J144" s="76"/>
      <c r="K144" s="76"/>
    </row>
    <row r="145" spans="1:11" x14ac:dyDescent="0.25">
      <c r="A145" s="78"/>
      <c r="B145" s="86"/>
      <c r="C145" s="86"/>
      <c r="D145" s="83"/>
      <c r="E145" s="83"/>
      <c r="F145" s="76"/>
      <c r="G145" s="76"/>
      <c r="H145" s="76"/>
      <c r="I145" s="76"/>
      <c r="J145" s="76"/>
      <c r="K145" s="76"/>
    </row>
    <row r="146" spans="1:11" x14ac:dyDescent="0.25">
      <c r="A146" s="78"/>
      <c r="B146" s="86"/>
      <c r="C146" s="86"/>
      <c r="D146" s="83"/>
      <c r="E146" s="83"/>
      <c r="F146" s="76"/>
      <c r="G146" s="76"/>
      <c r="H146" s="76"/>
      <c r="I146" s="76"/>
      <c r="J146" s="76"/>
      <c r="K146" s="76"/>
    </row>
    <row r="147" spans="1:11" x14ac:dyDescent="0.25">
      <c r="A147" s="78"/>
      <c r="B147" s="86"/>
      <c r="C147" s="86"/>
      <c r="D147" s="83"/>
      <c r="E147" s="83"/>
      <c r="F147" s="76"/>
      <c r="G147" s="76"/>
      <c r="H147" s="76"/>
      <c r="I147" s="76"/>
      <c r="J147" s="76"/>
      <c r="K147" s="76"/>
    </row>
    <row r="148" spans="1:11" x14ac:dyDescent="0.25">
      <c r="A148" s="78"/>
      <c r="B148" s="86"/>
      <c r="C148" s="86"/>
      <c r="D148" s="83"/>
      <c r="E148" s="83"/>
      <c r="F148" s="76"/>
      <c r="G148" s="76"/>
      <c r="H148" s="76"/>
      <c r="I148" s="76"/>
      <c r="J148" s="76"/>
      <c r="K148" s="76"/>
    </row>
    <row r="149" spans="1:11" x14ac:dyDescent="0.25">
      <c r="A149" s="78"/>
      <c r="B149" s="86"/>
      <c r="C149" s="86"/>
      <c r="D149" s="83"/>
      <c r="E149" s="83"/>
      <c r="F149" s="76"/>
      <c r="G149" s="76"/>
      <c r="H149" s="76"/>
      <c r="I149" s="76"/>
      <c r="J149" s="76"/>
      <c r="K149" s="76"/>
    </row>
    <row r="150" spans="1:11" x14ac:dyDescent="0.25">
      <c r="A150" s="78"/>
      <c r="B150" s="86"/>
      <c r="C150" s="86"/>
      <c r="D150" s="83"/>
      <c r="E150" s="83"/>
      <c r="F150" s="76"/>
      <c r="G150" s="76"/>
      <c r="H150" s="76"/>
      <c r="I150" s="76"/>
      <c r="J150" s="76"/>
      <c r="K150" s="76"/>
    </row>
    <row r="151" spans="1:11" x14ac:dyDescent="0.25">
      <c r="A151" s="78"/>
      <c r="B151" s="86"/>
      <c r="C151" s="86"/>
      <c r="D151" s="83"/>
      <c r="E151" s="83"/>
      <c r="F151" s="76"/>
      <c r="G151" s="76"/>
      <c r="H151" s="76"/>
      <c r="I151" s="76"/>
      <c r="J151" s="76"/>
      <c r="K151" s="76"/>
    </row>
    <row r="152" spans="1:11" x14ac:dyDescent="0.25">
      <c r="A152" s="78"/>
      <c r="B152" s="86"/>
      <c r="C152" s="86"/>
      <c r="D152" s="83"/>
      <c r="E152" s="83"/>
      <c r="F152" s="76"/>
      <c r="G152" s="76"/>
      <c r="H152" s="76"/>
      <c r="I152" s="76"/>
      <c r="J152" s="76"/>
      <c r="K152" s="76"/>
    </row>
    <row r="153" spans="1:11" x14ac:dyDescent="0.25">
      <c r="A153" s="78"/>
      <c r="B153" s="86"/>
      <c r="C153" s="86"/>
      <c r="D153" s="83"/>
      <c r="E153" s="83"/>
      <c r="F153" s="76"/>
      <c r="G153" s="76"/>
      <c r="H153" s="76"/>
      <c r="I153" s="76"/>
      <c r="J153" s="76"/>
      <c r="K153" s="76"/>
    </row>
    <row r="154" spans="1:11" x14ac:dyDescent="0.25">
      <c r="A154" s="78"/>
      <c r="B154" s="86"/>
      <c r="C154" s="86"/>
      <c r="D154" s="83"/>
      <c r="E154" s="83"/>
      <c r="F154" s="76"/>
      <c r="G154" s="76"/>
      <c r="H154" s="76"/>
      <c r="I154" s="76"/>
      <c r="J154" s="76"/>
      <c r="K154" s="76"/>
    </row>
    <row r="155" spans="1:11" x14ac:dyDescent="0.25">
      <c r="A155" s="78"/>
      <c r="B155" s="86"/>
      <c r="C155" s="86"/>
      <c r="D155" s="83"/>
      <c r="E155" s="83"/>
      <c r="F155" s="76"/>
      <c r="G155" s="76"/>
      <c r="H155" s="76"/>
      <c r="I155" s="76"/>
      <c r="J155" s="76"/>
      <c r="K155" s="76"/>
    </row>
    <row r="156" spans="1:11" x14ac:dyDescent="0.25">
      <c r="A156" s="78"/>
      <c r="B156" s="86"/>
      <c r="C156" s="86"/>
      <c r="D156" s="83"/>
      <c r="E156" s="83"/>
      <c r="F156" s="76"/>
      <c r="G156" s="76"/>
      <c r="H156" s="76"/>
      <c r="I156" s="76"/>
      <c r="J156" s="76"/>
      <c r="K156" s="76"/>
    </row>
    <row r="157" spans="1:11" x14ac:dyDescent="0.25">
      <c r="A157" s="78"/>
      <c r="B157" s="86"/>
      <c r="C157" s="86"/>
      <c r="D157" s="83"/>
      <c r="E157" s="83"/>
      <c r="F157" s="76"/>
      <c r="G157" s="76"/>
      <c r="H157" s="76"/>
      <c r="I157" s="76"/>
      <c r="J157" s="76"/>
      <c r="K157" s="76"/>
    </row>
    <row r="158" spans="1:11" x14ac:dyDescent="0.25">
      <c r="A158" s="78"/>
      <c r="B158" s="86"/>
      <c r="C158" s="86"/>
      <c r="D158" s="83"/>
      <c r="E158" s="83"/>
      <c r="F158" s="76"/>
      <c r="G158" s="76"/>
      <c r="H158" s="76"/>
      <c r="I158" s="76"/>
      <c r="J158" s="76"/>
      <c r="K158" s="76"/>
    </row>
    <row r="159" spans="1:11" x14ac:dyDescent="0.25">
      <c r="A159" s="78"/>
      <c r="B159" s="86"/>
      <c r="C159" s="86"/>
      <c r="D159" s="83"/>
      <c r="E159" s="83"/>
      <c r="F159" s="76"/>
      <c r="G159" s="76"/>
      <c r="H159" s="76"/>
      <c r="I159" s="76"/>
      <c r="J159" s="76"/>
      <c r="K159" s="76"/>
    </row>
    <row r="160" spans="1:11" x14ac:dyDescent="0.25">
      <c r="A160" s="78"/>
      <c r="B160" s="86"/>
      <c r="C160" s="86"/>
      <c r="D160" s="83"/>
      <c r="E160" s="83"/>
      <c r="F160" s="76"/>
      <c r="G160" s="76"/>
      <c r="H160" s="76"/>
      <c r="I160" s="76"/>
      <c r="J160" s="76"/>
      <c r="K160" s="76"/>
    </row>
    <row r="161" spans="1:11" x14ac:dyDescent="0.25">
      <c r="A161" s="78"/>
      <c r="B161" s="86"/>
      <c r="C161" s="86"/>
      <c r="D161" s="83"/>
      <c r="E161" s="83"/>
      <c r="F161" s="76"/>
      <c r="G161" s="76"/>
      <c r="H161" s="76"/>
      <c r="I161" s="76"/>
      <c r="J161" s="76"/>
      <c r="K161" s="76"/>
    </row>
    <row r="162" spans="1:11" x14ac:dyDescent="0.25">
      <c r="A162" s="78"/>
      <c r="B162" s="86"/>
      <c r="C162" s="86"/>
      <c r="D162" s="83"/>
      <c r="E162" s="83"/>
      <c r="F162" s="76"/>
      <c r="G162" s="76"/>
      <c r="H162" s="76"/>
      <c r="I162" s="76"/>
      <c r="J162" s="76"/>
      <c r="K162" s="76"/>
    </row>
    <row r="163" spans="1:11" x14ac:dyDescent="0.25">
      <c r="A163" s="78"/>
      <c r="B163" s="86"/>
      <c r="C163" s="86"/>
      <c r="D163" s="83"/>
      <c r="E163" s="83"/>
      <c r="F163" s="76"/>
      <c r="G163" s="76"/>
      <c r="H163" s="76"/>
      <c r="I163" s="76"/>
      <c r="J163" s="76"/>
      <c r="K163" s="76"/>
    </row>
    <row r="164" spans="1:11" x14ac:dyDescent="0.25">
      <c r="A164" s="78"/>
      <c r="B164" s="86"/>
      <c r="C164" s="86"/>
      <c r="D164" s="83"/>
      <c r="E164" s="83"/>
      <c r="F164" s="76"/>
      <c r="G164" s="76"/>
      <c r="H164" s="76"/>
      <c r="I164" s="76"/>
      <c r="J164" s="76"/>
      <c r="K164" s="76"/>
    </row>
    <row r="165" spans="1:11" x14ac:dyDescent="0.25">
      <c r="A165" s="78"/>
      <c r="B165" s="86"/>
      <c r="C165" s="86"/>
      <c r="D165" s="83"/>
      <c r="E165" s="83"/>
      <c r="F165" s="76"/>
      <c r="G165" s="76"/>
      <c r="H165" s="76"/>
      <c r="I165" s="76"/>
      <c r="J165" s="76"/>
      <c r="K165" s="76"/>
    </row>
    <row r="166" spans="1:11" x14ac:dyDescent="0.25">
      <c r="A166" s="78"/>
      <c r="B166" s="86"/>
      <c r="C166" s="86"/>
      <c r="D166" s="83"/>
      <c r="E166" s="83"/>
      <c r="F166" s="76"/>
      <c r="G166" s="76"/>
      <c r="H166" s="76"/>
      <c r="I166" s="76"/>
      <c r="J166" s="76"/>
      <c r="K166" s="76"/>
    </row>
    <row r="167" spans="1:11" x14ac:dyDescent="0.25">
      <c r="A167" s="78"/>
      <c r="B167" s="86"/>
      <c r="C167" s="86"/>
      <c r="D167" s="83"/>
      <c r="E167" s="83"/>
      <c r="F167" s="76"/>
      <c r="G167" s="76"/>
      <c r="H167" s="76"/>
      <c r="I167" s="76"/>
      <c r="J167" s="76"/>
      <c r="K167" s="76"/>
    </row>
    <row r="168" spans="1:11" x14ac:dyDescent="0.25">
      <c r="A168" s="78"/>
      <c r="B168" s="78"/>
      <c r="C168" s="78"/>
      <c r="D168" s="80"/>
      <c r="E168" s="80"/>
      <c r="F168" s="76"/>
      <c r="G168" s="76"/>
      <c r="H168" s="76"/>
      <c r="I168" s="76"/>
      <c r="J168" s="76"/>
      <c r="K168" s="76"/>
    </row>
    <row r="169" spans="1:11" x14ac:dyDescent="0.25">
      <c r="A169" s="78"/>
      <c r="B169" s="78"/>
      <c r="C169" s="78"/>
      <c r="D169" s="80"/>
      <c r="E169" s="80"/>
      <c r="F169" s="76"/>
      <c r="G169" s="76"/>
      <c r="H169" s="76"/>
      <c r="I169" s="76"/>
      <c r="J169" s="76"/>
      <c r="K169" s="76"/>
    </row>
    <row r="170" spans="1:11" x14ac:dyDescent="0.25">
      <c r="A170" s="78"/>
      <c r="B170" s="78"/>
      <c r="C170" s="78"/>
      <c r="D170" s="80"/>
      <c r="E170" s="80"/>
      <c r="F170" s="76"/>
      <c r="G170" s="76"/>
      <c r="H170" s="76"/>
      <c r="I170" s="76"/>
      <c r="J170" s="76"/>
      <c r="K170" s="76"/>
    </row>
    <row r="171" spans="1:11" x14ac:dyDescent="0.25">
      <c r="A171" s="78"/>
      <c r="B171" s="78"/>
      <c r="C171" s="78"/>
      <c r="D171" s="80"/>
      <c r="E171" s="80"/>
      <c r="F171" s="76"/>
      <c r="G171" s="76"/>
      <c r="H171" s="76"/>
      <c r="I171" s="76"/>
      <c r="J171" s="76"/>
      <c r="K171" s="76"/>
    </row>
    <row r="172" spans="1:11" x14ac:dyDescent="0.25">
      <c r="A172" s="78"/>
      <c r="B172" s="78"/>
      <c r="C172" s="78"/>
      <c r="D172" s="80"/>
      <c r="E172" s="80"/>
      <c r="F172" s="76"/>
      <c r="G172" s="76"/>
      <c r="H172" s="76"/>
      <c r="I172" s="76"/>
      <c r="J172" s="76"/>
      <c r="K172" s="76"/>
    </row>
    <row r="173" spans="1:11" x14ac:dyDescent="0.25">
      <c r="A173" s="78"/>
      <c r="B173" s="78"/>
      <c r="C173" s="78"/>
      <c r="D173" s="80"/>
      <c r="E173" s="80"/>
      <c r="F173" s="76"/>
      <c r="G173" s="76"/>
      <c r="H173" s="76"/>
      <c r="I173" s="76"/>
      <c r="J173" s="76"/>
      <c r="K173" s="76"/>
    </row>
    <row r="174" spans="1:11" x14ac:dyDescent="0.25">
      <c r="A174" s="78"/>
      <c r="B174" s="78"/>
      <c r="C174" s="78"/>
      <c r="D174" s="80"/>
      <c r="E174" s="80"/>
      <c r="F174" s="76"/>
      <c r="G174" s="76"/>
      <c r="H174" s="76"/>
      <c r="I174" s="76"/>
      <c r="J174" s="76"/>
      <c r="K174" s="76"/>
    </row>
    <row r="175" spans="1:11" x14ac:dyDescent="0.25">
      <c r="A175" s="78"/>
      <c r="B175" s="78"/>
      <c r="C175" s="78"/>
      <c r="D175" s="80"/>
      <c r="E175" s="80"/>
      <c r="F175" s="76"/>
      <c r="G175" s="76"/>
      <c r="H175" s="76"/>
      <c r="I175" s="76"/>
      <c r="J175" s="76"/>
      <c r="K175" s="76"/>
    </row>
    <row r="176" spans="1:11" x14ac:dyDescent="0.25">
      <c r="A176" s="78"/>
      <c r="B176" s="78"/>
      <c r="C176" s="78"/>
      <c r="D176" s="80"/>
      <c r="E176" s="80"/>
      <c r="F176" s="76"/>
      <c r="G176" s="76"/>
      <c r="H176" s="76"/>
      <c r="I176" s="76"/>
      <c r="J176" s="76"/>
      <c r="K176" s="76"/>
    </row>
    <row r="177" spans="1:11" x14ac:dyDescent="0.25">
      <c r="A177" s="78"/>
      <c r="B177" s="78"/>
      <c r="C177" s="78"/>
      <c r="D177" s="80"/>
      <c r="E177" s="80"/>
      <c r="F177" s="76"/>
      <c r="G177" s="76"/>
      <c r="H177" s="76"/>
      <c r="I177" s="76"/>
      <c r="J177" s="76"/>
      <c r="K177" s="76"/>
    </row>
    <row r="178" spans="1:11" x14ac:dyDescent="0.25">
      <c r="A178" s="78"/>
      <c r="B178" s="78"/>
      <c r="C178" s="78"/>
      <c r="D178" s="80"/>
      <c r="E178" s="80"/>
      <c r="F178" s="76"/>
      <c r="G178" s="76"/>
      <c r="H178" s="76"/>
      <c r="I178" s="76"/>
      <c r="J178" s="76"/>
      <c r="K178" s="76"/>
    </row>
    <row r="179" spans="1:11" x14ac:dyDescent="0.25">
      <c r="A179" s="78"/>
      <c r="B179" s="78"/>
      <c r="C179" s="78"/>
      <c r="D179" s="80"/>
      <c r="E179" s="80"/>
      <c r="F179" s="76"/>
      <c r="G179" s="76"/>
      <c r="H179" s="76"/>
      <c r="I179" s="76"/>
      <c r="J179" s="76"/>
      <c r="K179" s="76"/>
    </row>
    <row r="180" spans="1:11" x14ac:dyDescent="0.25">
      <c r="A180" s="78"/>
      <c r="B180" s="78"/>
      <c r="C180" s="78"/>
      <c r="D180" s="80"/>
      <c r="E180" s="80"/>
      <c r="F180" s="76"/>
      <c r="G180" s="76"/>
      <c r="H180" s="76"/>
      <c r="I180" s="76"/>
      <c r="J180" s="76"/>
      <c r="K180" s="76"/>
    </row>
    <row r="181" spans="1:11" x14ac:dyDescent="0.25">
      <c r="A181" s="78"/>
      <c r="B181" s="78"/>
      <c r="C181" s="78"/>
      <c r="D181" s="80"/>
      <c r="E181" s="80"/>
      <c r="F181" s="76"/>
      <c r="G181" s="76"/>
      <c r="H181" s="76"/>
      <c r="I181" s="76"/>
      <c r="J181" s="76"/>
      <c r="K181" s="76"/>
    </row>
    <row r="182" spans="1:11" x14ac:dyDescent="0.25">
      <c r="A182" s="78"/>
      <c r="B182" s="78"/>
      <c r="C182" s="78"/>
      <c r="D182" s="80"/>
      <c r="E182" s="80"/>
      <c r="F182" s="76"/>
      <c r="G182" s="76"/>
      <c r="H182" s="76"/>
      <c r="I182" s="76"/>
      <c r="J182" s="76"/>
      <c r="K182" s="76"/>
    </row>
    <row r="183" spans="1:11" x14ac:dyDescent="0.25">
      <c r="A183" s="78"/>
      <c r="B183" s="78"/>
      <c r="C183" s="78"/>
      <c r="D183" s="80"/>
      <c r="E183" s="80"/>
      <c r="F183" s="76"/>
      <c r="G183" s="76"/>
      <c r="H183" s="76"/>
      <c r="I183" s="76"/>
      <c r="J183" s="76"/>
      <c r="K183" s="76"/>
    </row>
    <row r="184" spans="1:11" x14ac:dyDescent="0.25">
      <c r="A184" s="78"/>
      <c r="B184" s="78"/>
      <c r="C184" s="78"/>
      <c r="D184" s="80"/>
      <c r="E184" s="80"/>
      <c r="F184" s="76"/>
      <c r="G184" s="76"/>
      <c r="H184" s="76"/>
      <c r="I184" s="76"/>
      <c r="J184" s="76"/>
      <c r="K184" s="76"/>
    </row>
    <row r="185" spans="1:11" x14ac:dyDescent="0.25">
      <c r="A185" s="78"/>
      <c r="B185" s="78"/>
      <c r="C185" s="78"/>
      <c r="D185" s="80"/>
      <c r="E185" s="80"/>
      <c r="F185" s="76"/>
      <c r="G185" s="76"/>
      <c r="H185" s="76"/>
      <c r="I185" s="76"/>
      <c r="J185" s="76"/>
      <c r="K185" s="76"/>
    </row>
    <row r="186" spans="1:11" x14ac:dyDescent="0.25">
      <c r="A186" s="78"/>
      <c r="B186" s="78"/>
      <c r="C186" s="78"/>
      <c r="D186" s="80"/>
      <c r="E186" s="80"/>
      <c r="F186" s="76"/>
      <c r="G186" s="76"/>
      <c r="H186" s="76"/>
      <c r="I186" s="76"/>
      <c r="J186" s="76"/>
      <c r="K186" s="76"/>
    </row>
    <row r="187" spans="1:11" x14ac:dyDescent="0.25">
      <c r="A187" s="78"/>
      <c r="B187" s="78"/>
      <c r="C187" s="78"/>
      <c r="D187" s="80"/>
      <c r="E187" s="80"/>
      <c r="F187" s="76"/>
      <c r="G187" s="76"/>
      <c r="H187" s="76"/>
      <c r="I187" s="76"/>
      <c r="J187" s="76"/>
      <c r="K187" s="76"/>
    </row>
    <row r="188" spans="1:11" x14ac:dyDescent="0.25">
      <c r="A188" s="78"/>
      <c r="B188" s="78"/>
      <c r="C188" s="78"/>
      <c r="D188" s="80"/>
      <c r="E188" s="80"/>
      <c r="F188" s="76"/>
      <c r="G188" s="76"/>
      <c r="H188" s="76"/>
      <c r="I188" s="76"/>
      <c r="J188" s="76"/>
      <c r="K188" s="76"/>
    </row>
    <row r="189" spans="1:11" x14ac:dyDescent="0.25">
      <c r="A189" s="78"/>
      <c r="B189" s="78"/>
      <c r="C189" s="78"/>
      <c r="D189" s="80"/>
      <c r="E189" s="80"/>
      <c r="F189" s="76"/>
      <c r="G189" s="76"/>
      <c r="H189" s="76"/>
      <c r="I189" s="76"/>
      <c r="J189" s="76"/>
      <c r="K189" s="76"/>
    </row>
    <row r="190" spans="1:11" x14ac:dyDescent="0.25">
      <c r="A190" s="78"/>
      <c r="B190" s="78"/>
      <c r="C190" s="78"/>
      <c r="D190" s="80"/>
      <c r="E190" s="80"/>
      <c r="F190" s="76"/>
      <c r="G190" s="76"/>
      <c r="H190" s="76"/>
      <c r="I190" s="76"/>
      <c r="J190" s="76"/>
      <c r="K190" s="76"/>
    </row>
    <row r="191" spans="1:11" x14ac:dyDescent="0.25">
      <c r="A191" s="78"/>
      <c r="B191" s="78"/>
      <c r="C191" s="78"/>
      <c r="D191" s="80"/>
      <c r="E191" s="80"/>
      <c r="F191" s="76"/>
      <c r="G191" s="76"/>
      <c r="H191" s="76"/>
      <c r="I191" s="76"/>
      <c r="J191" s="76"/>
      <c r="K191" s="76"/>
    </row>
    <row r="192" spans="1:11" x14ac:dyDescent="0.25">
      <c r="A192" s="75"/>
      <c r="B192" s="75"/>
      <c r="C192" s="75"/>
      <c r="D192" s="76"/>
      <c r="E192" s="76"/>
      <c r="F192" s="76"/>
      <c r="G192" s="76"/>
      <c r="H192" s="76"/>
      <c r="I192" s="76"/>
      <c r="J192" s="76"/>
      <c r="K192" s="76"/>
    </row>
    <row r="193" spans="1:11" x14ac:dyDescent="0.25">
      <c r="A193" s="75"/>
      <c r="B193" s="75"/>
      <c r="C193" s="75"/>
      <c r="D193" s="76"/>
      <c r="E193" s="76"/>
      <c r="F193" s="76"/>
      <c r="G193" s="76"/>
      <c r="H193" s="76"/>
      <c r="I193" s="76"/>
      <c r="J193" s="76"/>
      <c r="K193" s="76"/>
    </row>
    <row r="194" spans="1:11" x14ac:dyDescent="0.25">
      <c r="A194" s="75"/>
      <c r="B194" s="75"/>
      <c r="C194" s="75"/>
      <c r="D194" s="76"/>
      <c r="E194" s="76"/>
      <c r="F194" s="76"/>
      <c r="G194" s="76"/>
      <c r="H194" s="76"/>
      <c r="I194" s="76"/>
      <c r="J194" s="76"/>
      <c r="K194" s="76"/>
    </row>
    <row r="195" spans="1:11" x14ac:dyDescent="0.25">
      <c r="A195" s="75"/>
      <c r="B195" s="75"/>
      <c r="C195" s="75"/>
      <c r="D195" s="76"/>
      <c r="E195" s="76"/>
      <c r="F195" s="76"/>
      <c r="G195" s="76"/>
      <c r="H195" s="76"/>
      <c r="I195" s="76"/>
      <c r="J195" s="76"/>
      <c r="K195" s="76"/>
    </row>
    <row r="196" spans="1:11" x14ac:dyDescent="0.25">
      <c r="A196" s="75"/>
      <c r="B196" s="75"/>
      <c r="C196" s="75"/>
      <c r="D196" s="76"/>
      <c r="E196" s="76"/>
      <c r="F196" s="76"/>
      <c r="G196" s="76"/>
      <c r="H196" s="76"/>
      <c r="I196" s="76"/>
      <c r="J196" s="76"/>
      <c r="K196" s="76"/>
    </row>
    <row r="197" spans="1:11" x14ac:dyDescent="0.25">
      <c r="A197" s="75"/>
      <c r="B197" s="75"/>
      <c r="C197" s="75"/>
      <c r="D197" s="76"/>
      <c r="E197" s="76"/>
      <c r="F197" s="76"/>
      <c r="G197" s="76"/>
      <c r="H197" s="76"/>
      <c r="I197" s="76"/>
      <c r="J197" s="76"/>
      <c r="K197" s="76"/>
    </row>
    <row r="198" spans="1:11" x14ac:dyDescent="0.25">
      <c r="A198" s="75"/>
      <c r="B198" s="75"/>
      <c r="C198" s="75"/>
      <c r="D198" s="76"/>
      <c r="E198" s="76"/>
      <c r="F198" s="76"/>
      <c r="G198" s="76"/>
      <c r="H198" s="76"/>
      <c r="I198" s="76"/>
      <c r="J198" s="76"/>
      <c r="K198" s="76"/>
    </row>
    <row r="199" spans="1:11" x14ac:dyDescent="0.25">
      <c r="A199" s="75"/>
      <c r="B199" s="75"/>
      <c r="C199" s="75"/>
      <c r="D199" s="76"/>
      <c r="E199" s="76"/>
      <c r="F199" s="76"/>
      <c r="G199" s="76"/>
      <c r="H199" s="76"/>
      <c r="I199" s="76"/>
      <c r="J199" s="76"/>
      <c r="K199" s="76"/>
    </row>
    <row r="200" spans="1:11" x14ac:dyDescent="0.25">
      <c r="A200" s="75"/>
      <c r="B200" s="75"/>
      <c r="C200" s="75"/>
      <c r="D200" s="76"/>
      <c r="E200" s="76"/>
      <c r="F200" s="76"/>
      <c r="G200" s="76"/>
      <c r="H200" s="76"/>
      <c r="I200" s="76"/>
      <c r="J200" s="76"/>
      <c r="K200" s="76"/>
    </row>
    <row r="201" spans="1:11" x14ac:dyDescent="0.25">
      <c r="A201" s="75"/>
      <c r="B201" s="75"/>
      <c r="C201" s="75"/>
      <c r="D201" s="76"/>
      <c r="E201" s="76"/>
      <c r="F201" s="76"/>
      <c r="G201" s="76"/>
      <c r="H201" s="76"/>
      <c r="I201" s="76"/>
      <c r="J201" s="76"/>
      <c r="K201" s="76"/>
    </row>
    <row r="202" spans="1:11" x14ac:dyDescent="0.25">
      <c r="A202" s="75"/>
      <c r="B202" s="75"/>
      <c r="C202" s="75"/>
      <c r="D202" s="76"/>
      <c r="E202" s="76"/>
      <c r="F202" s="76"/>
      <c r="G202" s="76"/>
      <c r="H202" s="76"/>
      <c r="I202" s="76"/>
      <c r="J202" s="76"/>
      <c r="K202" s="76"/>
    </row>
    <row r="203" spans="1:11" x14ac:dyDescent="0.25">
      <c r="A203" s="75"/>
      <c r="B203" s="75"/>
      <c r="C203" s="75"/>
      <c r="D203" s="76"/>
      <c r="E203" s="76"/>
      <c r="F203" s="76"/>
      <c r="G203" s="76"/>
      <c r="H203" s="76"/>
      <c r="I203" s="76"/>
      <c r="J203" s="76"/>
      <c r="K203" s="76"/>
    </row>
    <row r="204" spans="1:11" x14ac:dyDescent="0.25">
      <c r="A204" s="75"/>
      <c r="B204" s="75"/>
      <c r="C204" s="75"/>
      <c r="D204" s="76"/>
      <c r="E204" s="76"/>
      <c r="F204" s="76"/>
      <c r="G204" s="76"/>
      <c r="H204" s="76"/>
      <c r="I204" s="76"/>
      <c r="J204" s="76"/>
      <c r="K204" s="76"/>
    </row>
    <row r="205" spans="1:11" x14ac:dyDescent="0.25">
      <c r="A205" s="75"/>
      <c r="B205" s="75"/>
      <c r="C205" s="75"/>
      <c r="D205" s="76"/>
      <c r="E205" s="76"/>
      <c r="F205" s="76"/>
      <c r="G205" s="76"/>
      <c r="H205" s="76"/>
      <c r="I205" s="76"/>
      <c r="J205" s="76"/>
      <c r="K205" s="76"/>
    </row>
    <row r="206" spans="1:11" x14ac:dyDescent="0.25">
      <c r="A206" s="75"/>
      <c r="B206" s="75"/>
      <c r="C206" s="75"/>
      <c r="D206" s="76"/>
      <c r="E206" s="76"/>
      <c r="F206" s="76"/>
      <c r="G206" s="76"/>
      <c r="H206" s="76"/>
      <c r="I206" s="76"/>
      <c r="J206" s="76"/>
      <c r="K206" s="76"/>
    </row>
    <row r="207" spans="1:11" x14ac:dyDescent="0.25">
      <c r="A207" s="75"/>
      <c r="B207" s="75"/>
      <c r="C207" s="75"/>
      <c r="D207" s="76"/>
      <c r="E207" s="76"/>
      <c r="F207" s="76"/>
      <c r="G207" s="76"/>
      <c r="H207" s="76"/>
      <c r="I207" s="76"/>
      <c r="J207" s="76"/>
      <c r="K207" s="76"/>
    </row>
    <row r="208" spans="1:11" x14ac:dyDescent="0.25">
      <c r="A208" s="75"/>
      <c r="B208" s="75"/>
      <c r="C208" s="75"/>
      <c r="D208" s="76"/>
      <c r="E208" s="76"/>
      <c r="F208" s="76"/>
      <c r="G208" s="76"/>
      <c r="H208" s="76"/>
      <c r="I208" s="76"/>
      <c r="J208" s="76"/>
      <c r="K208" s="76"/>
    </row>
    <row r="209" spans="1:11" x14ac:dyDescent="0.25">
      <c r="A209" s="75"/>
      <c r="B209" s="75"/>
      <c r="C209" s="75"/>
      <c r="D209" s="76"/>
      <c r="E209" s="76"/>
      <c r="F209" s="76"/>
      <c r="G209" s="76"/>
      <c r="H209" s="76"/>
      <c r="I209" s="76"/>
      <c r="J209" s="76"/>
      <c r="K209" s="76"/>
    </row>
    <row r="210" spans="1:11" x14ac:dyDescent="0.25">
      <c r="A210" s="75"/>
      <c r="B210" s="75"/>
      <c r="C210" s="75"/>
      <c r="D210" s="76"/>
      <c r="E210" s="76"/>
      <c r="F210" s="76"/>
      <c r="G210" s="76"/>
      <c r="H210" s="76"/>
      <c r="I210" s="76"/>
      <c r="J210" s="76"/>
      <c r="K210" s="76"/>
    </row>
    <row r="211" spans="1:11" x14ac:dyDescent="0.25">
      <c r="A211" s="75"/>
      <c r="B211" s="75"/>
      <c r="C211" s="75"/>
      <c r="D211" s="76"/>
      <c r="E211" s="76"/>
      <c r="F211" s="76"/>
      <c r="G211" s="76"/>
      <c r="H211" s="76"/>
      <c r="I211" s="76"/>
      <c r="J211" s="76"/>
      <c r="K211" s="76"/>
    </row>
  </sheetData>
  <mergeCells count="1">
    <mergeCell ref="D3:E3"/>
  </mergeCells>
  <pageMargins left="0.7" right="0.7" top="0.75" bottom="0.75" header="0.3" footer="0.3"/>
  <pageSetup scale="73" orientation="portrait" r:id="rId1"/>
  <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K211"/>
  <sheetViews>
    <sheetView topLeftCell="A22" workbookViewId="0">
      <selection activeCell="E24" sqref="E24"/>
    </sheetView>
  </sheetViews>
  <sheetFormatPr defaultColWidth="9.140625" defaultRowHeight="15" x14ac:dyDescent="0.25"/>
  <cols>
    <col min="1" max="1" width="5.28515625" style="61" customWidth="1"/>
    <col min="2" max="3" width="9.140625" style="61"/>
    <col min="4" max="16384" width="9.140625" style="59"/>
  </cols>
  <sheetData>
    <row r="1" spans="1:10" ht="21" x14ac:dyDescent="0.35">
      <c r="A1" s="63" t="s">
        <v>66</v>
      </c>
    </row>
    <row r="2" spans="1:10" x14ac:dyDescent="0.25">
      <c r="B2" s="65">
        <v>3.1</v>
      </c>
      <c r="C2" s="61" t="s">
        <v>24</v>
      </c>
      <c r="E2" s="61" t="s">
        <v>74</v>
      </c>
    </row>
    <row r="3" spans="1:10" x14ac:dyDescent="0.25">
      <c r="B3" s="65" t="s">
        <v>75</v>
      </c>
      <c r="C3" s="61" t="s">
        <v>26</v>
      </c>
      <c r="E3" s="59" t="s">
        <v>71</v>
      </c>
    </row>
    <row r="4" spans="1:10" x14ac:dyDescent="0.25">
      <c r="B4" s="25" t="s">
        <v>27</v>
      </c>
      <c r="D4" s="26" t="s">
        <v>76</v>
      </c>
      <c r="E4" s="66"/>
      <c r="F4" s="66"/>
      <c r="G4" s="66"/>
      <c r="H4" s="66"/>
      <c r="I4" s="66"/>
      <c r="J4" s="66"/>
    </row>
    <row r="5" spans="1:10" x14ac:dyDescent="0.25">
      <c r="B5" s="28"/>
    </row>
    <row r="6" spans="1:10" x14ac:dyDescent="0.25">
      <c r="F6" s="26" t="s">
        <v>29</v>
      </c>
      <c r="G6" s="26"/>
      <c r="H6" s="26" t="s">
        <v>70</v>
      </c>
      <c r="I6" s="26"/>
      <c r="J6" s="26"/>
    </row>
    <row r="7" spans="1:10" ht="26.25" x14ac:dyDescent="0.25">
      <c r="A7" s="60" t="s">
        <v>31</v>
      </c>
      <c r="B7" s="60" t="s">
        <v>32</v>
      </c>
      <c r="C7" s="60" t="s">
        <v>33</v>
      </c>
    </row>
    <row r="8" spans="1:10" x14ac:dyDescent="0.25">
      <c r="B8" s="62" t="s">
        <v>34</v>
      </c>
      <c r="C8" s="62" t="s">
        <v>3</v>
      </c>
    </row>
    <row r="9" spans="1:10" x14ac:dyDescent="0.25">
      <c r="A9" s="65"/>
      <c r="B9" s="65">
        <v>1</v>
      </c>
      <c r="C9" s="77">
        <v>150</v>
      </c>
      <c r="E9" s="61" t="s">
        <v>35</v>
      </c>
      <c r="F9" s="61"/>
    </row>
    <row r="10" spans="1:10" x14ac:dyDescent="0.25">
      <c r="A10" s="65"/>
      <c r="B10" s="65">
        <v>2</v>
      </c>
      <c r="C10" s="77">
        <v>111</v>
      </c>
      <c r="E10" s="61" t="s">
        <v>36</v>
      </c>
      <c r="F10" s="61"/>
    </row>
    <row r="11" spans="1:10" x14ac:dyDescent="0.25">
      <c r="A11" s="65"/>
      <c r="B11" s="65">
        <v>3</v>
      </c>
      <c r="C11" s="77">
        <v>148</v>
      </c>
      <c r="E11" s="61" t="s">
        <v>37</v>
      </c>
      <c r="F11" s="61"/>
    </row>
    <row r="12" spans="1:10" x14ac:dyDescent="0.25">
      <c r="A12" s="65"/>
      <c r="B12" s="65">
        <v>4</v>
      </c>
      <c r="C12" s="77">
        <v>136</v>
      </c>
      <c r="E12" s="61"/>
      <c r="F12" s="61"/>
    </row>
    <row r="13" spans="1:10" x14ac:dyDescent="0.25">
      <c r="A13" s="65"/>
      <c r="B13" s="65">
        <v>5</v>
      </c>
      <c r="C13" s="77">
        <v>150</v>
      </c>
      <c r="E13" s="61" t="s">
        <v>38</v>
      </c>
      <c r="F13" s="61"/>
    </row>
    <row r="14" spans="1:10" x14ac:dyDescent="0.25">
      <c r="A14" s="65"/>
      <c r="B14" s="65">
        <v>6</v>
      </c>
      <c r="C14" s="77">
        <v>150</v>
      </c>
      <c r="E14" s="61" t="s">
        <v>39</v>
      </c>
      <c r="F14" s="61"/>
    </row>
    <row r="15" spans="1:10" x14ac:dyDescent="0.25">
      <c r="A15" s="65"/>
      <c r="B15" s="65">
        <v>7</v>
      </c>
      <c r="C15" s="77">
        <v>109</v>
      </c>
      <c r="E15" s="61" t="s">
        <v>40</v>
      </c>
      <c r="F15" s="61"/>
    </row>
    <row r="16" spans="1:10" x14ac:dyDescent="0.25">
      <c r="A16" s="65"/>
      <c r="B16" s="65">
        <v>8</v>
      </c>
      <c r="C16" s="77">
        <v>150</v>
      </c>
      <c r="E16" s="61" t="s">
        <v>41</v>
      </c>
      <c r="F16" s="61"/>
    </row>
    <row r="17" spans="1:6" x14ac:dyDescent="0.25">
      <c r="A17" s="65"/>
      <c r="B17" s="65">
        <v>9</v>
      </c>
      <c r="C17" s="77">
        <v>150</v>
      </c>
      <c r="E17" s="61" t="s">
        <v>42</v>
      </c>
      <c r="F17" s="61"/>
    </row>
    <row r="18" spans="1:6" x14ac:dyDescent="0.25">
      <c r="A18" s="65"/>
      <c r="B18" s="65">
        <v>10</v>
      </c>
      <c r="C18" s="77">
        <v>140</v>
      </c>
      <c r="E18" s="61" t="s">
        <v>43</v>
      </c>
      <c r="F18" s="61"/>
    </row>
    <row r="19" spans="1:6" x14ac:dyDescent="0.25">
      <c r="A19" s="65"/>
      <c r="B19" s="65">
        <v>11</v>
      </c>
      <c r="C19" s="77">
        <v>150</v>
      </c>
      <c r="E19" s="61" t="s">
        <v>44</v>
      </c>
      <c r="F19" s="61"/>
    </row>
    <row r="20" spans="1:6" x14ac:dyDescent="0.25">
      <c r="A20" s="65"/>
      <c r="B20" s="65">
        <v>12</v>
      </c>
      <c r="C20" s="77">
        <v>148</v>
      </c>
      <c r="E20" s="61" t="s">
        <v>45</v>
      </c>
    </row>
    <row r="21" spans="1:6" x14ac:dyDescent="0.25">
      <c r="A21" s="65"/>
      <c r="B21" s="65">
        <v>13</v>
      </c>
      <c r="C21" s="77">
        <v>140</v>
      </c>
      <c r="E21" s="61" t="s">
        <v>46</v>
      </c>
    </row>
    <row r="22" spans="1:6" x14ac:dyDescent="0.25">
      <c r="A22" s="65"/>
      <c r="B22" s="65">
        <v>14</v>
      </c>
      <c r="C22" s="77">
        <v>135</v>
      </c>
    </row>
    <row r="23" spans="1:6" x14ac:dyDescent="0.25">
      <c r="A23" s="65"/>
      <c r="B23" s="65">
        <v>15</v>
      </c>
      <c r="C23" s="77">
        <v>146</v>
      </c>
      <c r="E23" s="61" t="s">
        <v>47</v>
      </c>
    </row>
    <row r="24" spans="1:6" x14ac:dyDescent="0.25">
      <c r="A24" s="65"/>
      <c r="B24" s="65">
        <v>16</v>
      </c>
      <c r="C24" s="77">
        <v>57</v>
      </c>
      <c r="E24" s="61" t="s">
        <v>162</v>
      </c>
    </row>
    <row r="25" spans="1:6" x14ac:dyDescent="0.25">
      <c r="A25" s="65"/>
      <c r="B25" s="65">
        <v>17</v>
      </c>
      <c r="C25" s="77">
        <v>150</v>
      </c>
    </row>
    <row r="26" spans="1:6" x14ac:dyDescent="0.25">
      <c r="A26" s="65"/>
      <c r="B26" s="73">
        <v>18</v>
      </c>
      <c r="C26" s="77">
        <v>140</v>
      </c>
    </row>
    <row r="27" spans="1:6" ht="15.75" x14ac:dyDescent="0.25">
      <c r="A27" s="65"/>
      <c r="B27" s="73">
        <v>19</v>
      </c>
      <c r="C27" s="77">
        <v>132</v>
      </c>
      <c r="E27" s="35"/>
    </row>
    <row r="28" spans="1:6" ht="15.75" x14ac:dyDescent="0.25">
      <c r="A28" s="65"/>
      <c r="B28" s="73">
        <v>20</v>
      </c>
      <c r="C28" s="77">
        <v>150</v>
      </c>
      <c r="E28" s="35"/>
    </row>
    <row r="29" spans="1:6" ht="15.75" x14ac:dyDescent="0.25">
      <c r="A29" s="65"/>
      <c r="B29" s="65"/>
      <c r="C29" s="32"/>
      <c r="E29" s="35"/>
    </row>
    <row r="30" spans="1:6" ht="15.75" x14ac:dyDescent="0.25">
      <c r="A30" s="65"/>
      <c r="B30" s="65"/>
      <c r="C30" s="32"/>
      <c r="E30" s="35"/>
    </row>
    <row r="31" spans="1:6" ht="15.75" x14ac:dyDescent="0.25">
      <c r="A31" s="65"/>
      <c r="B31" s="65"/>
      <c r="C31" s="32"/>
      <c r="E31" s="35"/>
    </row>
    <row r="32" spans="1:6" x14ac:dyDescent="0.25">
      <c r="A32" s="65"/>
      <c r="B32" s="65"/>
      <c r="C32" s="72"/>
    </row>
    <row r="33" spans="1:11" x14ac:dyDescent="0.25">
      <c r="A33" s="65"/>
      <c r="B33" s="65"/>
      <c r="C33" s="72"/>
    </row>
    <row r="34" spans="1:11" x14ac:dyDescent="0.25">
      <c r="A34" s="65"/>
      <c r="B34" s="65"/>
      <c r="C34" s="72"/>
    </row>
    <row r="35" spans="1:11" x14ac:dyDescent="0.25">
      <c r="A35" s="65"/>
      <c r="B35" s="65"/>
      <c r="C35" s="72"/>
    </row>
    <row r="36" spans="1:11" x14ac:dyDescent="0.25">
      <c r="A36" s="65"/>
      <c r="B36" s="65"/>
      <c r="C36" s="72"/>
    </row>
    <row r="37" spans="1:11" x14ac:dyDescent="0.25">
      <c r="A37" s="65"/>
      <c r="B37" s="65"/>
      <c r="C37" s="73"/>
    </row>
    <row r="38" spans="1:11" x14ac:dyDescent="0.25">
      <c r="A38" s="65"/>
      <c r="B38" s="65"/>
      <c r="C38" s="65"/>
    </row>
    <row r="39" spans="1:11" x14ac:dyDescent="0.25">
      <c r="C39" s="64">
        <f>SUM(C9:C38)</f>
        <v>2742</v>
      </c>
      <c r="D39" s="61" t="s">
        <v>48</v>
      </c>
    </row>
    <row r="40" spans="1:11" x14ac:dyDescent="0.25">
      <c r="A40" s="64">
        <v>20</v>
      </c>
      <c r="B40" s="61" t="s">
        <v>49</v>
      </c>
    </row>
    <row r="41" spans="1:11" x14ac:dyDescent="0.25">
      <c r="B41" s="64">
        <f>C39/A40</f>
        <v>137.1</v>
      </c>
      <c r="C41" s="61" t="s">
        <v>50</v>
      </c>
    </row>
    <row r="42" spans="1:11" x14ac:dyDescent="0.25">
      <c r="D42" s="65">
        <v>150</v>
      </c>
      <c r="E42" s="61" t="s">
        <v>51</v>
      </c>
    </row>
    <row r="43" spans="1:11" x14ac:dyDescent="0.25">
      <c r="D43" s="67">
        <f>B41/D42</f>
        <v>0.91399999999999992</v>
      </c>
      <c r="E43" s="61" t="s">
        <v>52</v>
      </c>
    </row>
    <row r="45" spans="1:11" ht="24" customHeight="1" x14ac:dyDescent="0.25"/>
    <row r="46" spans="1:11" ht="21" x14ac:dyDescent="0.35">
      <c r="A46" s="74"/>
      <c r="B46" s="75"/>
      <c r="C46" s="75"/>
      <c r="D46" s="76"/>
      <c r="E46" s="76"/>
      <c r="F46" s="76"/>
      <c r="G46" s="76"/>
      <c r="H46" s="76"/>
      <c r="I46" s="76"/>
      <c r="J46" s="76"/>
      <c r="K46" s="76"/>
    </row>
    <row r="47" spans="1:11" x14ac:dyDescent="0.25">
      <c r="A47" s="75"/>
      <c r="B47" s="28"/>
      <c r="C47" s="75"/>
      <c r="D47" s="76"/>
      <c r="E47" s="76"/>
      <c r="F47" s="76"/>
      <c r="G47" s="76"/>
      <c r="H47" s="76"/>
      <c r="I47" s="76"/>
      <c r="J47" s="76"/>
      <c r="K47" s="76"/>
    </row>
    <row r="48" spans="1:11" x14ac:dyDescent="0.25">
      <c r="A48" s="75"/>
      <c r="B48" s="28"/>
      <c r="C48" s="75"/>
      <c r="D48" s="76"/>
      <c r="E48" s="76"/>
      <c r="F48" s="76"/>
      <c r="G48" s="76"/>
      <c r="H48" s="76"/>
      <c r="I48" s="76"/>
      <c r="J48" s="76"/>
      <c r="K48" s="76"/>
    </row>
    <row r="49" spans="1:11" x14ac:dyDescent="0.25">
      <c r="A49" s="75"/>
      <c r="B49" s="25"/>
      <c r="C49" s="75"/>
      <c r="D49" s="75"/>
      <c r="E49" s="76"/>
      <c r="F49" s="76"/>
      <c r="G49" s="76"/>
      <c r="H49" s="76"/>
      <c r="I49" s="76"/>
      <c r="J49" s="76"/>
      <c r="K49" s="76"/>
    </row>
    <row r="50" spans="1:11" x14ac:dyDescent="0.25">
      <c r="A50" s="78"/>
      <c r="B50" s="79"/>
      <c r="C50" s="78"/>
      <c r="D50" s="80"/>
      <c r="E50" s="80"/>
      <c r="F50" s="76"/>
      <c r="G50" s="76"/>
      <c r="H50" s="76"/>
      <c r="I50" s="76"/>
      <c r="J50" s="76"/>
      <c r="K50" s="76"/>
    </row>
    <row r="51" spans="1:11" x14ac:dyDescent="0.25">
      <c r="A51" s="78"/>
      <c r="B51" s="78"/>
      <c r="C51" s="78"/>
      <c r="D51" s="80"/>
      <c r="E51" s="80"/>
      <c r="F51" s="75"/>
      <c r="G51" s="75"/>
      <c r="H51" s="75"/>
      <c r="I51" s="75"/>
      <c r="J51" s="75"/>
      <c r="K51" s="76"/>
    </row>
    <row r="52" spans="1:11" ht="26.25" x14ac:dyDescent="0.25">
      <c r="A52" s="81"/>
      <c r="B52" s="82"/>
      <c r="C52" s="82"/>
      <c r="D52" s="83"/>
      <c r="E52" s="83"/>
      <c r="F52" s="76"/>
      <c r="G52" s="76"/>
      <c r="H52" s="76"/>
      <c r="I52" s="76"/>
      <c r="J52" s="76"/>
      <c r="K52" s="76"/>
    </row>
    <row r="53" spans="1:11" x14ac:dyDescent="0.25">
      <c r="A53" s="78"/>
      <c r="B53" s="84"/>
      <c r="C53" s="84"/>
      <c r="D53" s="83"/>
      <c r="E53" s="83"/>
      <c r="F53" s="76"/>
      <c r="G53" s="76"/>
      <c r="H53" s="76"/>
      <c r="I53" s="76"/>
      <c r="J53" s="76"/>
      <c r="K53" s="76"/>
    </row>
    <row r="54" spans="1:11" x14ac:dyDescent="0.25">
      <c r="A54" s="79"/>
      <c r="B54" s="84"/>
      <c r="C54" s="85"/>
      <c r="D54" s="83"/>
      <c r="E54" s="86"/>
      <c r="F54" s="75"/>
      <c r="G54" s="76"/>
      <c r="H54" s="76"/>
      <c r="I54" s="76"/>
      <c r="J54" s="76"/>
      <c r="K54" s="76"/>
    </row>
    <row r="55" spans="1:11" x14ac:dyDescent="0.25">
      <c r="A55" s="79"/>
      <c r="B55" s="84"/>
      <c r="C55" s="85"/>
      <c r="D55" s="83"/>
      <c r="E55" s="86"/>
      <c r="F55" s="75"/>
      <c r="G55" s="76"/>
      <c r="H55" s="76"/>
      <c r="I55" s="76"/>
      <c r="J55" s="76"/>
      <c r="K55" s="76"/>
    </row>
    <row r="56" spans="1:11" x14ac:dyDescent="0.25">
      <c r="A56" s="79"/>
      <c r="B56" s="84"/>
      <c r="C56" s="85"/>
      <c r="D56" s="83"/>
      <c r="E56" s="86"/>
      <c r="F56" s="75"/>
      <c r="G56" s="76"/>
      <c r="H56" s="76"/>
      <c r="I56" s="76"/>
      <c r="J56" s="76"/>
      <c r="K56" s="76"/>
    </row>
    <row r="57" spans="1:11" x14ac:dyDescent="0.25">
      <c r="A57" s="79"/>
      <c r="B57" s="84"/>
      <c r="C57" s="85"/>
      <c r="D57" s="83"/>
      <c r="E57" s="86"/>
      <c r="F57" s="75"/>
      <c r="G57" s="76"/>
      <c r="H57" s="76"/>
      <c r="I57" s="76"/>
      <c r="J57" s="76"/>
      <c r="K57" s="76"/>
    </row>
    <row r="58" spans="1:11" x14ac:dyDescent="0.25">
      <c r="A58" s="79"/>
      <c r="B58" s="84"/>
      <c r="C58" s="85"/>
      <c r="D58" s="83"/>
      <c r="E58" s="86"/>
      <c r="F58" s="75"/>
      <c r="G58" s="76"/>
      <c r="H58" s="76"/>
      <c r="I58" s="76"/>
      <c r="J58" s="76"/>
      <c r="K58" s="76"/>
    </row>
    <row r="59" spans="1:11" x14ac:dyDescent="0.25">
      <c r="A59" s="79"/>
      <c r="B59" s="84"/>
      <c r="C59" s="85"/>
      <c r="D59" s="83"/>
      <c r="E59" s="86"/>
      <c r="F59" s="75"/>
      <c r="G59" s="76"/>
      <c r="H59" s="76"/>
      <c r="I59" s="76"/>
      <c r="J59" s="76"/>
      <c r="K59" s="76"/>
    </row>
    <row r="60" spans="1:11" x14ac:dyDescent="0.25">
      <c r="A60" s="79"/>
      <c r="B60" s="84"/>
      <c r="C60" s="85"/>
      <c r="D60" s="83"/>
      <c r="E60" s="86"/>
      <c r="F60" s="75"/>
      <c r="G60" s="76"/>
      <c r="H60" s="76"/>
      <c r="I60" s="76"/>
      <c r="J60" s="76"/>
      <c r="K60" s="76"/>
    </row>
    <row r="61" spans="1:11" x14ac:dyDescent="0.25">
      <c r="A61" s="79"/>
      <c r="B61" s="84"/>
      <c r="C61" s="85"/>
      <c r="D61" s="83"/>
      <c r="E61" s="86"/>
      <c r="F61" s="75"/>
      <c r="G61" s="76"/>
      <c r="H61" s="76"/>
      <c r="I61" s="76"/>
      <c r="J61" s="76"/>
      <c r="K61" s="76"/>
    </row>
    <row r="62" spans="1:11" x14ac:dyDescent="0.25">
      <c r="A62" s="79"/>
      <c r="B62" s="84"/>
      <c r="C62" s="85"/>
      <c r="D62" s="83"/>
      <c r="E62" s="86"/>
      <c r="F62" s="75"/>
      <c r="G62" s="76"/>
      <c r="H62" s="76"/>
      <c r="I62" s="76"/>
      <c r="J62" s="76"/>
      <c r="K62" s="76"/>
    </row>
    <row r="63" spans="1:11" x14ac:dyDescent="0.25">
      <c r="A63" s="79"/>
      <c r="B63" s="84"/>
      <c r="C63" s="85"/>
      <c r="D63" s="83"/>
      <c r="E63" s="86"/>
      <c r="F63" s="75"/>
      <c r="G63" s="76"/>
      <c r="H63" s="76"/>
      <c r="I63" s="76"/>
      <c r="J63" s="76"/>
      <c r="K63" s="76"/>
    </row>
    <row r="64" spans="1:11" x14ac:dyDescent="0.25">
      <c r="A64" s="79"/>
      <c r="B64" s="84"/>
      <c r="C64" s="85"/>
      <c r="D64" s="83"/>
      <c r="E64" s="86"/>
      <c r="F64" s="75"/>
      <c r="G64" s="76"/>
      <c r="H64" s="76"/>
      <c r="I64" s="76"/>
      <c r="J64" s="76"/>
      <c r="K64" s="76"/>
    </row>
    <row r="65" spans="1:11" x14ac:dyDescent="0.25">
      <c r="A65" s="79"/>
      <c r="B65" s="84"/>
      <c r="C65" s="85"/>
      <c r="D65" s="83"/>
      <c r="E65" s="86"/>
      <c r="F65" s="76"/>
      <c r="G65" s="76"/>
      <c r="H65" s="76"/>
      <c r="I65" s="76"/>
      <c r="J65" s="76"/>
      <c r="K65" s="76"/>
    </row>
    <row r="66" spans="1:11" x14ac:dyDescent="0.25">
      <c r="A66" s="79"/>
      <c r="B66" s="84"/>
      <c r="C66" s="85"/>
      <c r="D66" s="83"/>
      <c r="E66" s="86"/>
      <c r="F66" s="76"/>
      <c r="G66" s="76"/>
      <c r="H66" s="76"/>
      <c r="I66" s="76"/>
      <c r="J66" s="76"/>
      <c r="K66" s="76"/>
    </row>
    <row r="67" spans="1:11" x14ac:dyDescent="0.25">
      <c r="A67" s="79"/>
      <c r="B67" s="84"/>
      <c r="C67" s="85"/>
      <c r="D67" s="83"/>
      <c r="E67" s="83"/>
      <c r="F67" s="76"/>
      <c r="G67" s="76"/>
      <c r="H67" s="76"/>
      <c r="I67" s="76"/>
      <c r="J67" s="76"/>
      <c r="K67" s="76"/>
    </row>
    <row r="68" spans="1:11" x14ac:dyDescent="0.25">
      <c r="A68" s="79"/>
      <c r="B68" s="84"/>
      <c r="C68" s="85"/>
      <c r="D68" s="83"/>
      <c r="E68" s="86"/>
      <c r="F68" s="76"/>
      <c r="G68" s="76"/>
      <c r="H68" s="76"/>
      <c r="I68" s="76"/>
      <c r="J68" s="76"/>
      <c r="K68" s="76"/>
    </row>
    <row r="69" spans="1:11" x14ac:dyDescent="0.25">
      <c r="A69" s="79"/>
      <c r="B69" s="84"/>
      <c r="C69" s="85"/>
      <c r="D69" s="83"/>
      <c r="E69" s="86"/>
      <c r="F69" s="76"/>
      <c r="G69" s="76"/>
      <c r="H69" s="76"/>
      <c r="I69" s="76"/>
      <c r="J69" s="76"/>
      <c r="K69" s="76"/>
    </row>
    <row r="70" spans="1:11" x14ac:dyDescent="0.25">
      <c r="A70" s="79"/>
      <c r="B70" s="84"/>
      <c r="C70" s="85"/>
      <c r="D70" s="83"/>
      <c r="E70" s="83"/>
      <c r="F70" s="76"/>
      <c r="G70" s="76"/>
      <c r="H70" s="76"/>
      <c r="I70" s="76"/>
      <c r="J70" s="76"/>
      <c r="K70" s="76"/>
    </row>
    <row r="71" spans="1:11" x14ac:dyDescent="0.25">
      <c r="A71" s="79"/>
      <c r="B71" s="84"/>
      <c r="C71" s="85"/>
      <c r="D71" s="83"/>
      <c r="E71" s="83"/>
      <c r="F71" s="76"/>
      <c r="G71" s="76"/>
      <c r="H71" s="76"/>
      <c r="I71" s="76"/>
      <c r="J71" s="76"/>
      <c r="K71" s="76"/>
    </row>
    <row r="72" spans="1:11" ht="15.75" x14ac:dyDescent="0.25">
      <c r="A72" s="79"/>
      <c r="B72" s="84"/>
      <c r="C72" s="85"/>
      <c r="D72" s="83"/>
      <c r="E72" s="87"/>
      <c r="F72" s="76"/>
      <c r="G72" s="76"/>
      <c r="H72" s="76"/>
      <c r="I72" s="76"/>
      <c r="J72" s="76"/>
      <c r="K72" s="76"/>
    </row>
    <row r="73" spans="1:11" ht="15.75" x14ac:dyDescent="0.25">
      <c r="A73" s="79"/>
      <c r="B73" s="84"/>
      <c r="C73" s="85"/>
      <c r="D73" s="83"/>
      <c r="E73" s="87"/>
      <c r="F73" s="76"/>
      <c r="G73" s="76"/>
      <c r="H73" s="76"/>
      <c r="I73" s="76"/>
      <c r="J73" s="76"/>
      <c r="K73" s="76"/>
    </row>
    <row r="74" spans="1:11" ht="15.75" x14ac:dyDescent="0.25">
      <c r="A74" s="79"/>
      <c r="B74" s="84"/>
      <c r="C74" s="85"/>
      <c r="D74" s="83"/>
      <c r="E74" s="87"/>
      <c r="F74" s="76"/>
      <c r="G74" s="76"/>
      <c r="H74" s="76"/>
      <c r="I74" s="76"/>
      <c r="J74" s="76"/>
      <c r="K74" s="76"/>
    </row>
    <row r="75" spans="1:11" ht="15.75" x14ac:dyDescent="0.25">
      <c r="A75" s="79"/>
      <c r="B75" s="84"/>
      <c r="C75" s="85"/>
      <c r="D75" s="83"/>
      <c r="E75" s="87"/>
      <c r="F75" s="76"/>
      <c r="G75" s="76"/>
      <c r="H75" s="76"/>
      <c r="I75" s="76"/>
      <c r="J75" s="76"/>
      <c r="K75" s="76"/>
    </row>
    <row r="76" spans="1:11" ht="15.75" x14ac:dyDescent="0.25">
      <c r="A76" s="79"/>
      <c r="B76" s="84"/>
      <c r="C76" s="85"/>
      <c r="D76" s="83"/>
      <c r="E76" s="87"/>
      <c r="F76" s="76"/>
      <c r="G76" s="76"/>
      <c r="H76" s="76"/>
      <c r="I76" s="76"/>
      <c r="J76" s="76"/>
      <c r="K76" s="76"/>
    </row>
    <row r="77" spans="1:11" x14ac:dyDescent="0.25">
      <c r="A77" s="79"/>
      <c r="B77" s="84"/>
      <c r="C77" s="85"/>
      <c r="D77" s="83"/>
      <c r="E77" s="83"/>
      <c r="F77" s="76"/>
      <c r="G77" s="76"/>
      <c r="H77" s="76"/>
      <c r="I77" s="76"/>
      <c r="J77" s="76"/>
      <c r="K77" s="76"/>
    </row>
    <row r="78" spans="1:11" x14ac:dyDescent="0.25">
      <c r="A78" s="79"/>
      <c r="B78" s="84"/>
      <c r="C78" s="85"/>
      <c r="D78" s="83"/>
      <c r="E78" s="83"/>
      <c r="F78" s="76"/>
      <c r="G78" s="76"/>
      <c r="H78" s="76"/>
      <c r="I78" s="76"/>
      <c r="J78" s="76"/>
      <c r="K78" s="76"/>
    </row>
    <row r="79" spans="1:11" x14ac:dyDescent="0.25">
      <c r="A79" s="79"/>
      <c r="B79" s="84"/>
      <c r="C79" s="85"/>
      <c r="D79" s="83"/>
      <c r="E79" s="83"/>
      <c r="F79" s="76"/>
      <c r="G79" s="76"/>
      <c r="H79" s="76"/>
      <c r="I79" s="76"/>
      <c r="J79" s="76"/>
      <c r="K79" s="76"/>
    </row>
    <row r="80" spans="1:11" x14ac:dyDescent="0.25">
      <c r="A80" s="79"/>
      <c r="B80" s="84"/>
      <c r="C80" s="85"/>
      <c r="D80" s="83"/>
      <c r="E80" s="83"/>
      <c r="F80" s="76"/>
      <c r="G80" s="76"/>
      <c r="H80" s="76"/>
      <c r="I80" s="76"/>
      <c r="J80" s="76"/>
      <c r="K80" s="76"/>
    </row>
    <row r="81" spans="1:11" x14ac:dyDescent="0.25">
      <c r="A81" s="79"/>
      <c r="B81" s="84"/>
      <c r="C81" s="85"/>
      <c r="D81" s="83"/>
      <c r="E81" s="83"/>
      <c r="F81" s="76"/>
      <c r="G81" s="76"/>
      <c r="H81" s="76"/>
      <c r="I81" s="76"/>
      <c r="J81" s="76"/>
      <c r="K81" s="76"/>
    </row>
    <row r="82" spans="1:11" x14ac:dyDescent="0.25">
      <c r="A82" s="79"/>
      <c r="B82" s="84"/>
      <c r="C82" s="84"/>
      <c r="D82" s="83"/>
      <c r="E82" s="83"/>
      <c r="F82" s="76"/>
      <c r="G82" s="76"/>
      <c r="H82" s="76"/>
      <c r="I82" s="76"/>
      <c r="J82" s="76"/>
      <c r="K82" s="76"/>
    </row>
    <row r="83" spans="1:11" x14ac:dyDescent="0.25">
      <c r="A83" s="79"/>
      <c r="B83" s="84"/>
      <c r="C83" s="84"/>
      <c r="D83" s="83"/>
      <c r="E83" s="83"/>
      <c r="F83" s="76"/>
      <c r="G83" s="76"/>
      <c r="H83" s="76"/>
      <c r="I83" s="76"/>
      <c r="J83" s="76"/>
      <c r="K83" s="76"/>
    </row>
    <row r="84" spans="1:11" x14ac:dyDescent="0.25">
      <c r="A84" s="78"/>
      <c r="B84" s="86"/>
      <c r="C84" s="86"/>
      <c r="D84" s="86"/>
      <c r="E84" s="83"/>
      <c r="F84" s="76"/>
      <c r="G84" s="76"/>
      <c r="H84" s="76"/>
      <c r="I84" s="76"/>
      <c r="J84" s="76"/>
      <c r="K84" s="76"/>
    </row>
    <row r="85" spans="1:11" x14ac:dyDescent="0.25">
      <c r="A85" s="78"/>
      <c r="B85" s="86"/>
      <c r="C85" s="86"/>
      <c r="D85" s="83"/>
      <c r="E85" s="83"/>
      <c r="F85" s="76"/>
      <c r="G85" s="76"/>
      <c r="H85" s="76"/>
      <c r="I85" s="76"/>
      <c r="J85" s="76"/>
      <c r="K85" s="76"/>
    </row>
    <row r="86" spans="1:11" x14ac:dyDescent="0.25">
      <c r="A86" s="78"/>
      <c r="B86" s="86"/>
      <c r="C86" s="86"/>
      <c r="D86" s="83"/>
      <c r="E86" s="83"/>
      <c r="F86" s="76"/>
      <c r="G86" s="76"/>
      <c r="H86" s="76"/>
      <c r="I86" s="76"/>
      <c r="J86" s="76"/>
      <c r="K86" s="76"/>
    </row>
    <row r="87" spans="1:11" x14ac:dyDescent="0.25">
      <c r="A87" s="78"/>
      <c r="B87" s="86"/>
      <c r="C87" s="86"/>
      <c r="D87" s="84"/>
      <c r="E87" s="86"/>
      <c r="F87" s="76"/>
      <c r="G87" s="76"/>
      <c r="H87" s="76"/>
      <c r="I87" s="76"/>
      <c r="J87" s="76"/>
      <c r="K87" s="76"/>
    </row>
    <row r="88" spans="1:11" x14ac:dyDescent="0.25">
      <c r="A88" s="78"/>
      <c r="B88" s="86"/>
      <c r="C88" s="86"/>
      <c r="D88" s="88"/>
      <c r="E88" s="86"/>
      <c r="F88" s="76"/>
      <c r="G88" s="76"/>
      <c r="H88" s="76"/>
      <c r="I88" s="76"/>
      <c r="J88" s="76"/>
      <c r="K88" s="76"/>
    </row>
    <row r="89" spans="1:11" x14ac:dyDescent="0.25">
      <c r="A89" s="78"/>
      <c r="B89" s="86"/>
      <c r="C89" s="86"/>
      <c r="D89" s="83"/>
      <c r="E89" s="83"/>
      <c r="F89" s="76"/>
      <c r="G89" s="76"/>
      <c r="H89" s="76"/>
      <c r="I89" s="76"/>
      <c r="J89" s="76"/>
      <c r="K89" s="76"/>
    </row>
    <row r="90" spans="1:11" x14ac:dyDescent="0.25">
      <c r="A90" s="78"/>
      <c r="B90" s="86"/>
      <c r="C90" s="86"/>
      <c r="D90" s="83"/>
      <c r="E90" s="83"/>
      <c r="F90" s="76"/>
      <c r="G90" s="76"/>
      <c r="H90" s="76"/>
      <c r="I90" s="76"/>
      <c r="J90" s="76"/>
      <c r="K90" s="76"/>
    </row>
    <row r="91" spans="1:11" x14ac:dyDescent="0.25">
      <c r="A91" s="78"/>
      <c r="B91" s="86"/>
      <c r="C91" s="86"/>
      <c r="D91" s="83"/>
      <c r="E91" s="83"/>
      <c r="F91" s="76"/>
      <c r="G91" s="76"/>
      <c r="H91" s="76"/>
      <c r="I91" s="76"/>
      <c r="J91" s="76"/>
      <c r="K91" s="76"/>
    </row>
    <row r="92" spans="1:11" x14ac:dyDescent="0.25">
      <c r="A92" s="78"/>
      <c r="B92" s="86"/>
      <c r="C92" s="86"/>
      <c r="D92" s="83"/>
      <c r="E92" s="83"/>
      <c r="F92" s="76"/>
      <c r="G92" s="76"/>
      <c r="H92" s="76"/>
      <c r="I92" s="76"/>
      <c r="J92" s="76"/>
      <c r="K92" s="76"/>
    </row>
    <row r="93" spans="1:11" x14ac:dyDescent="0.25">
      <c r="A93" s="78"/>
      <c r="B93" s="86"/>
      <c r="C93" s="86"/>
      <c r="D93" s="83"/>
      <c r="E93" s="83"/>
      <c r="F93" s="76"/>
      <c r="G93" s="76"/>
      <c r="H93" s="76"/>
      <c r="I93" s="76"/>
      <c r="J93" s="76"/>
      <c r="K93" s="76"/>
    </row>
    <row r="94" spans="1:11" x14ac:dyDescent="0.25">
      <c r="A94" s="78"/>
      <c r="B94" s="86"/>
      <c r="C94" s="86"/>
      <c r="D94" s="83"/>
      <c r="E94" s="83"/>
      <c r="F94" s="76"/>
      <c r="G94" s="76"/>
      <c r="H94" s="76"/>
      <c r="I94" s="76"/>
      <c r="J94" s="76"/>
      <c r="K94" s="76"/>
    </row>
    <row r="95" spans="1:11" x14ac:dyDescent="0.25">
      <c r="A95" s="78"/>
      <c r="B95" s="86"/>
      <c r="C95" s="86"/>
      <c r="D95" s="83"/>
      <c r="E95" s="83"/>
      <c r="F95" s="76"/>
      <c r="G95" s="76"/>
      <c r="H95" s="76"/>
      <c r="I95" s="76"/>
      <c r="J95" s="76"/>
      <c r="K95" s="76"/>
    </row>
    <row r="96" spans="1:11" x14ac:dyDescent="0.25">
      <c r="A96" s="78"/>
      <c r="B96" s="86"/>
      <c r="C96" s="86"/>
      <c r="D96" s="83"/>
      <c r="E96" s="83"/>
      <c r="F96" s="76"/>
      <c r="G96" s="76"/>
      <c r="H96" s="76"/>
      <c r="I96" s="76"/>
      <c r="J96" s="76"/>
      <c r="K96" s="76"/>
    </row>
    <row r="97" spans="1:11" x14ac:dyDescent="0.25">
      <c r="A97" s="78"/>
      <c r="B97" s="86"/>
      <c r="C97" s="86"/>
      <c r="D97" s="83"/>
      <c r="E97" s="83"/>
      <c r="F97" s="76"/>
      <c r="G97" s="76"/>
      <c r="H97" s="76"/>
      <c r="I97" s="76"/>
      <c r="J97" s="76"/>
      <c r="K97" s="76"/>
    </row>
    <row r="98" spans="1:11" x14ac:dyDescent="0.25">
      <c r="A98" s="78"/>
      <c r="B98" s="86"/>
      <c r="C98" s="86"/>
      <c r="D98" s="83"/>
      <c r="E98" s="83"/>
      <c r="F98" s="76"/>
      <c r="G98" s="76"/>
      <c r="H98" s="76"/>
      <c r="I98" s="76"/>
      <c r="J98" s="76"/>
      <c r="K98" s="76"/>
    </row>
    <row r="99" spans="1:11" x14ac:dyDescent="0.25">
      <c r="A99" s="78"/>
      <c r="B99" s="86"/>
      <c r="C99" s="86"/>
      <c r="D99" s="83"/>
      <c r="E99" s="83"/>
      <c r="F99" s="76"/>
      <c r="G99" s="76"/>
      <c r="H99" s="76"/>
      <c r="I99" s="76"/>
      <c r="J99" s="76"/>
      <c r="K99" s="76"/>
    </row>
    <row r="100" spans="1:11" x14ac:dyDescent="0.25">
      <c r="A100" s="78"/>
      <c r="B100" s="86"/>
      <c r="C100" s="86"/>
      <c r="D100" s="83"/>
      <c r="E100" s="83"/>
      <c r="F100" s="76"/>
      <c r="G100" s="76"/>
      <c r="H100" s="76"/>
      <c r="I100" s="76"/>
      <c r="J100" s="76"/>
      <c r="K100" s="76"/>
    </row>
    <row r="101" spans="1:11" x14ac:dyDescent="0.25">
      <c r="A101" s="78"/>
      <c r="B101" s="86"/>
      <c r="C101" s="86"/>
      <c r="D101" s="83"/>
      <c r="E101" s="83"/>
      <c r="F101" s="76"/>
      <c r="G101" s="76"/>
      <c r="H101" s="76"/>
      <c r="I101" s="76"/>
      <c r="J101" s="76"/>
      <c r="K101" s="76"/>
    </row>
    <row r="102" spans="1:11" x14ac:dyDescent="0.25">
      <c r="A102" s="78"/>
      <c r="B102" s="86"/>
      <c r="C102" s="86"/>
      <c r="D102" s="83"/>
      <c r="E102" s="83"/>
      <c r="F102" s="76"/>
      <c r="G102" s="76"/>
      <c r="H102" s="76"/>
      <c r="I102" s="76"/>
      <c r="J102" s="76"/>
      <c r="K102" s="76"/>
    </row>
    <row r="103" spans="1:11" x14ac:dyDescent="0.25">
      <c r="A103" s="78"/>
      <c r="B103" s="86"/>
      <c r="C103" s="86"/>
      <c r="D103" s="83"/>
      <c r="E103" s="83"/>
      <c r="F103" s="76"/>
      <c r="G103" s="76"/>
      <c r="H103" s="76"/>
      <c r="I103" s="76"/>
      <c r="J103" s="76"/>
      <c r="K103" s="76"/>
    </row>
    <row r="104" spans="1:11" x14ac:dyDescent="0.25">
      <c r="A104" s="78"/>
      <c r="B104" s="86"/>
      <c r="C104" s="86"/>
      <c r="D104" s="83"/>
      <c r="E104" s="83"/>
      <c r="F104" s="76"/>
      <c r="G104" s="76"/>
      <c r="H104" s="76"/>
      <c r="I104" s="76"/>
      <c r="J104" s="76"/>
      <c r="K104" s="76"/>
    </row>
    <row r="105" spans="1:11" x14ac:dyDescent="0.25">
      <c r="A105" s="78"/>
      <c r="B105" s="86"/>
      <c r="C105" s="86"/>
      <c r="D105" s="83"/>
      <c r="E105" s="83"/>
      <c r="F105" s="76"/>
      <c r="G105" s="76"/>
      <c r="H105" s="76"/>
      <c r="I105" s="76"/>
      <c r="J105" s="76"/>
      <c r="K105" s="76"/>
    </row>
    <row r="106" spans="1:11" x14ac:dyDescent="0.25">
      <c r="A106" s="78"/>
      <c r="B106" s="86"/>
      <c r="C106" s="86"/>
      <c r="D106" s="83"/>
      <c r="E106" s="83"/>
      <c r="F106" s="76"/>
      <c r="G106" s="76"/>
      <c r="H106" s="76"/>
      <c r="I106" s="76"/>
      <c r="J106" s="76"/>
      <c r="K106" s="76"/>
    </row>
    <row r="107" spans="1:11" x14ac:dyDescent="0.25">
      <c r="A107" s="78"/>
      <c r="B107" s="86"/>
      <c r="C107" s="86"/>
      <c r="D107" s="83"/>
      <c r="E107" s="83"/>
      <c r="F107" s="76"/>
      <c r="G107" s="76"/>
      <c r="H107" s="76"/>
      <c r="I107" s="76"/>
      <c r="J107" s="76"/>
      <c r="K107" s="76"/>
    </row>
    <row r="108" spans="1:11" x14ac:dyDescent="0.25">
      <c r="A108" s="78"/>
      <c r="B108" s="86"/>
      <c r="C108" s="86"/>
      <c r="D108" s="83"/>
      <c r="E108" s="83"/>
      <c r="F108" s="76"/>
      <c r="G108" s="76"/>
      <c r="H108" s="76"/>
      <c r="I108" s="76"/>
      <c r="J108" s="76"/>
      <c r="K108" s="76"/>
    </row>
    <row r="109" spans="1:11" x14ac:dyDescent="0.25">
      <c r="A109" s="78"/>
      <c r="B109" s="86"/>
      <c r="C109" s="86"/>
      <c r="D109" s="83"/>
      <c r="E109" s="83"/>
      <c r="F109" s="76"/>
      <c r="G109" s="76"/>
      <c r="H109" s="76"/>
      <c r="I109" s="76"/>
      <c r="J109" s="76"/>
      <c r="K109" s="76"/>
    </row>
    <row r="110" spans="1:11" x14ac:dyDescent="0.25">
      <c r="A110" s="78"/>
      <c r="B110" s="86"/>
      <c r="C110" s="86"/>
      <c r="D110" s="83"/>
      <c r="E110" s="83"/>
      <c r="F110" s="76"/>
      <c r="G110" s="76"/>
      <c r="H110" s="76"/>
      <c r="I110" s="76"/>
      <c r="J110" s="76"/>
      <c r="K110" s="76"/>
    </row>
    <row r="111" spans="1:11" x14ac:dyDescent="0.25">
      <c r="A111" s="78"/>
      <c r="B111" s="86"/>
      <c r="C111" s="86"/>
      <c r="D111" s="83"/>
      <c r="E111" s="83"/>
      <c r="F111" s="76"/>
      <c r="G111" s="76"/>
      <c r="H111" s="76"/>
      <c r="I111" s="76"/>
      <c r="J111" s="76"/>
      <c r="K111" s="76"/>
    </row>
    <row r="112" spans="1:11" x14ac:dyDescent="0.25">
      <c r="A112" s="78"/>
      <c r="B112" s="86"/>
      <c r="C112" s="86"/>
      <c r="D112" s="83"/>
      <c r="E112" s="83"/>
      <c r="F112" s="76"/>
      <c r="G112" s="76"/>
      <c r="H112" s="76"/>
      <c r="I112" s="76"/>
      <c r="J112" s="76"/>
      <c r="K112" s="76"/>
    </row>
    <row r="113" spans="1:11" x14ac:dyDescent="0.25">
      <c r="A113" s="78"/>
      <c r="B113" s="86"/>
      <c r="C113" s="86"/>
      <c r="D113" s="83"/>
      <c r="E113" s="83"/>
      <c r="F113" s="76"/>
      <c r="G113" s="76"/>
      <c r="H113" s="76"/>
      <c r="I113" s="76"/>
      <c r="J113" s="76"/>
      <c r="K113" s="76"/>
    </row>
    <row r="114" spans="1:11" x14ac:dyDescent="0.25">
      <c r="A114" s="78"/>
      <c r="B114" s="86"/>
      <c r="C114" s="86"/>
      <c r="D114" s="83"/>
      <c r="E114" s="83"/>
      <c r="F114" s="76"/>
      <c r="G114" s="76"/>
      <c r="H114" s="76"/>
      <c r="I114" s="76"/>
      <c r="J114" s="76"/>
      <c r="K114" s="76"/>
    </row>
    <row r="115" spans="1:11" x14ac:dyDescent="0.25">
      <c r="A115" s="78"/>
      <c r="B115" s="86"/>
      <c r="C115" s="86"/>
      <c r="D115" s="83"/>
      <c r="E115" s="83"/>
      <c r="F115" s="76"/>
      <c r="G115" s="76"/>
      <c r="H115" s="76"/>
      <c r="I115" s="76"/>
      <c r="J115" s="76"/>
      <c r="K115" s="76"/>
    </row>
    <row r="116" spans="1:11" x14ac:dyDescent="0.25">
      <c r="A116" s="78"/>
      <c r="B116" s="86"/>
      <c r="C116" s="86"/>
      <c r="D116" s="83"/>
      <c r="E116" s="83"/>
      <c r="F116" s="76"/>
      <c r="G116" s="76"/>
      <c r="H116" s="76"/>
      <c r="I116" s="76"/>
      <c r="J116" s="76"/>
      <c r="K116" s="76"/>
    </row>
    <row r="117" spans="1:11" x14ac:dyDescent="0.25">
      <c r="A117" s="78"/>
      <c r="B117" s="86"/>
      <c r="C117" s="86"/>
      <c r="D117" s="83"/>
      <c r="E117" s="83"/>
      <c r="F117" s="76"/>
      <c r="G117" s="76"/>
      <c r="H117" s="76"/>
      <c r="I117" s="76"/>
      <c r="J117" s="76"/>
      <c r="K117" s="76"/>
    </row>
    <row r="118" spans="1:11" x14ac:dyDescent="0.25">
      <c r="A118" s="78"/>
      <c r="B118" s="86"/>
      <c r="C118" s="86"/>
      <c r="D118" s="83"/>
      <c r="E118" s="83"/>
      <c r="F118" s="76"/>
      <c r="G118" s="76"/>
      <c r="H118" s="76"/>
      <c r="I118" s="76"/>
      <c r="J118" s="76"/>
      <c r="K118" s="76"/>
    </row>
    <row r="119" spans="1:11" x14ac:dyDescent="0.25">
      <c r="A119" s="78"/>
      <c r="B119" s="86"/>
      <c r="C119" s="86"/>
      <c r="D119" s="83"/>
      <c r="E119" s="83"/>
      <c r="F119" s="76"/>
      <c r="G119" s="76"/>
      <c r="H119" s="76"/>
      <c r="I119" s="76"/>
      <c r="J119" s="76"/>
      <c r="K119" s="76"/>
    </row>
    <row r="120" spans="1:11" x14ac:dyDescent="0.25">
      <c r="A120" s="78"/>
      <c r="B120" s="86"/>
      <c r="C120" s="86"/>
      <c r="D120" s="83"/>
      <c r="E120" s="83"/>
      <c r="F120" s="76"/>
      <c r="G120" s="76"/>
      <c r="H120" s="76"/>
      <c r="I120" s="76"/>
      <c r="J120" s="76"/>
      <c r="K120" s="76"/>
    </row>
    <row r="121" spans="1:11" x14ac:dyDescent="0.25">
      <c r="A121" s="78"/>
      <c r="B121" s="86"/>
      <c r="C121" s="86"/>
      <c r="D121" s="83"/>
      <c r="E121" s="83"/>
      <c r="F121" s="76"/>
      <c r="G121" s="76"/>
      <c r="H121" s="76"/>
      <c r="I121" s="76"/>
      <c r="J121" s="76"/>
      <c r="K121" s="76"/>
    </row>
    <row r="122" spans="1:11" x14ac:dyDescent="0.25">
      <c r="A122" s="78"/>
      <c r="B122" s="86"/>
      <c r="C122" s="86"/>
      <c r="D122" s="83"/>
      <c r="E122" s="83"/>
      <c r="F122" s="76"/>
      <c r="G122" s="76"/>
      <c r="H122" s="76"/>
      <c r="I122" s="76"/>
      <c r="J122" s="76"/>
      <c r="K122" s="76"/>
    </row>
    <row r="123" spans="1:11" x14ac:dyDescent="0.25">
      <c r="A123" s="78"/>
      <c r="B123" s="86"/>
      <c r="C123" s="86"/>
      <c r="D123" s="83"/>
      <c r="E123" s="83"/>
      <c r="F123" s="76"/>
      <c r="G123" s="76"/>
      <c r="H123" s="76"/>
      <c r="I123" s="76"/>
      <c r="J123" s="76"/>
      <c r="K123" s="76"/>
    </row>
    <row r="124" spans="1:11" x14ac:dyDescent="0.25">
      <c r="A124" s="78"/>
      <c r="B124" s="86"/>
      <c r="C124" s="86"/>
      <c r="D124" s="83"/>
      <c r="E124" s="83"/>
      <c r="F124" s="76"/>
      <c r="G124" s="76"/>
      <c r="H124" s="76"/>
      <c r="I124" s="76"/>
      <c r="J124" s="76"/>
      <c r="K124" s="76"/>
    </row>
    <row r="125" spans="1:11" x14ac:dyDescent="0.25">
      <c r="A125" s="78"/>
      <c r="B125" s="86"/>
      <c r="C125" s="86"/>
      <c r="D125" s="83"/>
      <c r="E125" s="83"/>
      <c r="F125" s="76"/>
      <c r="G125" s="76"/>
      <c r="H125" s="76"/>
      <c r="I125" s="76"/>
      <c r="J125" s="76"/>
      <c r="K125" s="76"/>
    </row>
    <row r="126" spans="1:11" x14ac:dyDescent="0.25">
      <c r="A126" s="78"/>
      <c r="B126" s="86"/>
      <c r="C126" s="86"/>
      <c r="D126" s="83"/>
      <c r="E126" s="83"/>
      <c r="F126" s="76"/>
      <c r="G126" s="76"/>
      <c r="H126" s="76"/>
      <c r="I126" s="76"/>
      <c r="J126" s="76"/>
      <c r="K126" s="76"/>
    </row>
    <row r="127" spans="1:11" x14ac:dyDescent="0.25">
      <c r="A127" s="78"/>
      <c r="B127" s="86"/>
      <c r="C127" s="86"/>
      <c r="D127" s="83"/>
      <c r="E127" s="83"/>
      <c r="F127" s="76"/>
      <c r="G127" s="76"/>
      <c r="H127" s="76"/>
      <c r="I127" s="76"/>
      <c r="J127" s="76"/>
      <c r="K127" s="76"/>
    </row>
    <row r="128" spans="1:11" x14ac:dyDescent="0.25">
      <c r="A128" s="78"/>
      <c r="B128" s="86"/>
      <c r="C128" s="86"/>
      <c r="D128" s="83"/>
      <c r="E128" s="83"/>
      <c r="F128" s="76"/>
      <c r="G128" s="76"/>
      <c r="H128" s="76"/>
      <c r="I128" s="76"/>
      <c r="J128" s="76"/>
      <c r="K128" s="76"/>
    </row>
    <row r="129" spans="1:11" x14ac:dyDescent="0.25">
      <c r="A129" s="78"/>
      <c r="B129" s="86"/>
      <c r="C129" s="86"/>
      <c r="D129" s="83"/>
      <c r="E129" s="83"/>
      <c r="F129" s="76"/>
      <c r="G129" s="76"/>
      <c r="H129" s="76"/>
      <c r="I129" s="76"/>
      <c r="J129" s="76"/>
      <c r="K129" s="76"/>
    </row>
    <row r="130" spans="1:11" x14ac:dyDescent="0.25">
      <c r="A130" s="78"/>
      <c r="B130" s="86"/>
      <c r="C130" s="86"/>
      <c r="D130" s="83"/>
      <c r="E130" s="83"/>
      <c r="F130" s="76"/>
      <c r="G130" s="76"/>
      <c r="H130" s="76"/>
      <c r="I130" s="76"/>
      <c r="J130" s="76"/>
      <c r="K130" s="76"/>
    </row>
    <row r="131" spans="1:11" x14ac:dyDescent="0.25">
      <c r="A131" s="78"/>
      <c r="B131" s="86"/>
      <c r="C131" s="86"/>
      <c r="D131" s="83"/>
      <c r="E131" s="83"/>
      <c r="F131" s="76"/>
      <c r="G131" s="76"/>
      <c r="H131" s="76"/>
      <c r="I131" s="76"/>
      <c r="J131" s="76"/>
      <c r="K131" s="76"/>
    </row>
    <row r="132" spans="1:11" x14ac:dyDescent="0.25">
      <c r="A132" s="78"/>
      <c r="B132" s="86"/>
      <c r="C132" s="86"/>
      <c r="D132" s="83"/>
      <c r="E132" s="83"/>
      <c r="F132" s="76"/>
      <c r="G132" s="76"/>
      <c r="H132" s="76"/>
      <c r="I132" s="76"/>
      <c r="J132" s="76"/>
      <c r="K132" s="76"/>
    </row>
    <row r="133" spans="1:11" x14ac:dyDescent="0.25">
      <c r="A133" s="78"/>
      <c r="B133" s="86"/>
      <c r="C133" s="86"/>
      <c r="D133" s="83"/>
      <c r="E133" s="83"/>
      <c r="F133" s="76"/>
      <c r="G133" s="76"/>
      <c r="H133" s="76"/>
      <c r="I133" s="76"/>
      <c r="J133" s="76"/>
      <c r="K133" s="76"/>
    </row>
    <row r="134" spans="1:11" x14ac:dyDescent="0.25">
      <c r="A134" s="78"/>
      <c r="B134" s="86"/>
      <c r="C134" s="86"/>
      <c r="D134" s="83"/>
      <c r="E134" s="83"/>
      <c r="F134" s="76"/>
      <c r="G134" s="76"/>
      <c r="H134" s="76"/>
      <c r="I134" s="76"/>
      <c r="J134" s="76"/>
      <c r="K134" s="76"/>
    </row>
    <row r="135" spans="1:11" x14ac:dyDescent="0.25">
      <c r="A135" s="78"/>
      <c r="B135" s="86"/>
      <c r="C135" s="86"/>
      <c r="D135" s="83"/>
      <c r="E135" s="83"/>
      <c r="F135" s="76"/>
      <c r="G135" s="76"/>
      <c r="H135" s="76"/>
      <c r="I135" s="76"/>
      <c r="J135" s="76"/>
      <c r="K135" s="76"/>
    </row>
    <row r="136" spans="1:11" x14ac:dyDescent="0.25">
      <c r="A136" s="78"/>
      <c r="B136" s="86"/>
      <c r="C136" s="86"/>
      <c r="D136" s="83"/>
      <c r="E136" s="83"/>
      <c r="F136" s="76"/>
      <c r="G136" s="76"/>
      <c r="H136" s="76"/>
      <c r="I136" s="76"/>
      <c r="J136" s="76"/>
      <c r="K136" s="76"/>
    </row>
    <row r="137" spans="1:11" x14ac:dyDescent="0.25">
      <c r="A137" s="78"/>
      <c r="B137" s="86"/>
      <c r="C137" s="86"/>
      <c r="D137" s="83"/>
      <c r="E137" s="83"/>
      <c r="F137" s="76"/>
      <c r="G137" s="76"/>
      <c r="H137" s="76"/>
      <c r="I137" s="76"/>
      <c r="J137" s="76"/>
      <c r="K137" s="76"/>
    </row>
    <row r="138" spans="1:11" x14ac:dyDescent="0.25">
      <c r="A138" s="78"/>
      <c r="B138" s="86"/>
      <c r="C138" s="86"/>
      <c r="D138" s="83"/>
      <c r="E138" s="83"/>
      <c r="F138" s="76"/>
      <c r="G138" s="76"/>
      <c r="H138" s="76"/>
      <c r="I138" s="76"/>
      <c r="J138" s="76"/>
      <c r="K138" s="76"/>
    </row>
    <row r="139" spans="1:11" x14ac:dyDescent="0.25">
      <c r="A139" s="78"/>
      <c r="B139" s="86"/>
      <c r="C139" s="86"/>
      <c r="D139" s="83"/>
      <c r="E139" s="83"/>
      <c r="F139" s="76"/>
      <c r="G139" s="76"/>
      <c r="H139" s="76"/>
      <c r="I139" s="76"/>
      <c r="J139" s="76"/>
      <c r="K139" s="76"/>
    </row>
    <row r="140" spans="1:11" x14ac:dyDescent="0.25">
      <c r="A140" s="78"/>
      <c r="B140" s="86"/>
      <c r="C140" s="86"/>
      <c r="D140" s="83"/>
      <c r="E140" s="83"/>
      <c r="F140" s="76"/>
      <c r="G140" s="76"/>
      <c r="H140" s="76"/>
      <c r="I140" s="76"/>
      <c r="J140" s="76"/>
      <c r="K140" s="76"/>
    </row>
    <row r="141" spans="1:11" x14ac:dyDescent="0.25">
      <c r="A141" s="78"/>
      <c r="B141" s="86"/>
      <c r="C141" s="86"/>
      <c r="D141" s="83"/>
      <c r="E141" s="83"/>
      <c r="F141" s="76"/>
      <c r="G141" s="76"/>
      <c r="H141" s="76"/>
      <c r="I141" s="76"/>
      <c r="J141" s="76"/>
      <c r="K141" s="76"/>
    </row>
    <row r="142" spans="1:11" x14ac:dyDescent="0.25">
      <c r="A142" s="78"/>
      <c r="B142" s="86"/>
      <c r="C142" s="86"/>
      <c r="D142" s="83"/>
      <c r="E142" s="83"/>
      <c r="F142" s="76"/>
      <c r="G142" s="76"/>
      <c r="H142" s="76"/>
      <c r="I142" s="76"/>
      <c r="J142" s="76"/>
      <c r="K142" s="76"/>
    </row>
    <row r="143" spans="1:11" x14ac:dyDescent="0.25">
      <c r="A143" s="78"/>
      <c r="B143" s="86"/>
      <c r="C143" s="86"/>
      <c r="D143" s="83"/>
      <c r="E143" s="83"/>
      <c r="F143" s="76"/>
      <c r="G143" s="76"/>
      <c r="H143" s="76"/>
      <c r="I143" s="76"/>
      <c r="J143" s="76"/>
      <c r="K143" s="76"/>
    </row>
    <row r="144" spans="1:11" x14ac:dyDescent="0.25">
      <c r="A144" s="78"/>
      <c r="B144" s="86"/>
      <c r="C144" s="86"/>
      <c r="D144" s="83"/>
      <c r="E144" s="83"/>
      <c r="F144" s="76"/>
      <c r="G144" s="76"/>
      <c r="H144" s="76"/>
      <c r="I144" s="76"/>
      <c r="J144" s="76"/>
      <c r="K144" s="76"/>
    </row>
    <row r="145" spans="1:11" x14ac:dyDescent="0.25">
      <c r="A145" s="78"/>
      <c r="B145" s="86"/>
      <c r="C145" s="86"/>
      <c r="D145" s="83"/>
      <c r="E145" s="83"/>
      <c r="F145" s="76"/>
      <c r="G145" s="76"/>
      <c r="H145" s="76"/>
      <c r="I145" s="76"/>
      <c r="J145" s="76"/>
      <c r="K145" s="76"/>
    </row>
    <row r="146" spans="1:11" x14ac:dyDescent="0.25">
      <c r="A146" s="78"/>
      <c r="B146" s="86"/>
      <c r="C146" s="86"/>
      <c r="D146" s="83"/>
      <c r="E146" s="83"/>
      <c r="F146" s="76"/>
      <c r="G146" s="76"/>
      <c r="H146" s="76"/>
      <c r="I146" s="76"/>
      <c r="J146" s="76"/>
      <c r="K146" s="76"/>
    </row>
    <row r="147" spans="1:11" x14ac:dyDescent="0.25">
      <c r="A147" s="78"/>
      <c r="B147" s="86"/>
      <c r="C147" s="86"/>
      <c r="D147" s="83"/>
      <c r="E147" s="83"/>
      <c r="F147" s="76"/>
      <c r="G147" s="76"/>
      <c r="H147" s="76"/>
      <c r="I147" s="76"/>
      <c r="J147" s="76"/>
      <c r="K147" s="76"/>
    </row>
    <row r="148" spans="1:11" x14ac:dyDescent="0.25">
      <c r="A148" s="78"/>
      <c r="B148" s="86"/>
      <c r="C148" s="86"/>
      <c r="D148" s="83"/>
      <c r="E148" s="83"/>
      <c r="F148" s="76"/>
      <c r="G148" s="76"/>
      <c r="H148" s="76"/>
      <c r="I148" s="76"/>
      <c r="J148" s="76"/>
      <c r="K148" s="76"/>
    </row>
    <row r="149" spans="1:11" x14ac:dyDescent="0.25">
      <c r="A149" s="78"/>
      <c r="B149" s="86"/>
      <c r="C149" s="86"/>
      <c r="D149" s="83"/>
      <c r="E149" s="83"/>
      <c r="F149" s="76"/>
      <c r="G149" s="76"/>
      <c r="H149" s="76"/>
      <c r="I149" s="76"/>
      <c r="J149" s="76"/>
      <c r="K149" s="76"/>
    </row>
    <row r="150" spans="1:11" x14ac:dyDescent="0.25">
      <c r="A150" s="78"/>
      <c r="B150" s="86"/>
      <c r="C150" s="86"/>
      <c r="D150" s="83"/>
      <c r="E150" s="83"/>
      <c r="F150" s="76"/>
      <c r="G150" s="76"/>
      <c r="H150" s="76"/>
      <c r="I150" s="76"/>
      <c r="J150" s="76"/>
      <c r="K150" s="76"/>
    </row>
    <row r="151" spans="1:11" x14ac:dyDescent="0.25">
      <c r="A151" s="78"/>
      <c r="B151" s="86"/>
      <c r="C151" s="86"/>
      <c r="D151" s="83"/>
      <c r="E151" s="83"/>
      <c r="F151" s="76"/>
      <c r="G151" s="76"/>
      <c r="H151" s="76"/>
      <c r="I151" s="76"/>
      <c r="J151" s="76"/>
      <c r="K151" s="76"/>
    </row>
    <row r="152" spans="1:11" x14ac:dyDescent="0.25">
      <c r="A152" s="78"/>
      <c r="B152" s="86"/>
      <c r="C152" s="86"/>
      <c r="D152" s="83"/>
      <c r="E152" s="83"/>
      <c r="F152" s="76"/>
      <c r="G152" s="76"/>
      <c r="H152" s="76"/>
      <c r="I152" s="76"/>
      <c r="J152" s="76"/>
      <c r="K152" s="76"/>
    </row>
    <row r="153" spans="1:11" x14ac:dyDescent="0.25">
      <c r="A153" s="78"/>
      <c r="B153" s="86"/>
      <c r="C153" s="86"/>
      <c r="D153" s="83"/>
      <c r="E153" s="83"/>
      <c r="F153" s="76"/>
      <c r="G153" s="76"/>
      <c r="H153" s="76"/>
      <c r="I153" s="76"/>
      <c r="J153" s="76"/>
      <c r="K153" s="76"/>
    </row>
    <row r="154" spans="1:11" x14ac:dyDescent="0.25">
      <c r="A154" s="78"/>
      <c r="B154" s="86"/>
      <c r="C154" s="86"/>
      <c r="D154" s="83"/>
      <c r="E154" s="83"/>
      <c r="F154" s="76"/>
      <c r="G154" s="76"/>
      <c r="H154" s="76"/>
      <c r="I154" s="76"/>
      <c r="J154" s="76"/>
      <c r="K154" s="76"/>
    </row>
    <row r="155" spans="1:11" x14ac:dyDescent="0.25">
      <c r="A155" s="78"/>
      <c r="B155" s="86"/>
      <c r="C155" s="86"/>
      <c r="D155" s="83"/>
      <c r="E155" s="83"/>
      <c r="F155" s="76"/>
      <c r="G155" s="76"/>
      <c r="H155" s="76"/>
      <c r="I155" s="76"/>
      <c r="J155" s="76"/>
      <c r="K155" s="76"/>
    </row>
    <row r="156" spans="1:11" x14ac:dyDescent="0.25">
      <c r="A156" s="78"/>
      <c r="B156" s="86"/>
      <c r="C156" s="86"/>
      <c r="D156" s="83"/>
      <c r="E156" s="83"/>
      <c r="F156" s="76"/>
      <c r="G156" s="76"/>
      <c r="H156" s="76"/>
      <c r="I156" s="76"/>
      <c r="J156" s="76"/>
      <c r="K156" s="76"/>
    </row>
    <row r="157" spans="1:11" x14ac:dyDescent="0.25">
      <c r="A157" s="78"/>
      <c r="B157" s="86"/>
      <c r="C157" s="86"/>
      <c r="D157" s="83"/>
      <c r="E157" s="83"/>
      <c r="F157" s="76"/>
      <c r="G157" s="76"/>
      <c r="H157" s="76"/>
      <c r="I157" s="76"/>
      <c r="J157" s="76"/>
      <c r="K157" s="76"/>
    </row>
    <row r="158" spans="1:11" x14ac:dyDescent="0.25">
      <c r="A158" s="78"/>
      <c r="B158" s="86"/>
      <c r="C158" s="86"/>
      <c r="D158" s="83"/>
      <c r="E158" s="83"/>
      <c r="F158" s="76"/>
      <c r="G158" s="76"/>
      <c r="H158" s="76"/>
      <c r="I158" s="76"/>
      <c r="J158" s="76"/>
      <c r="K158" s="76"/>
    </row>
    <row r="159" spans="1:11" x14ac:dyDescent="0.25">
      <c r="A159" s="78"/>
      <c r="B159" s="86"/>
      <c r="C159" s="86"/>
      <c r="D159" s="83"/>
      <c r="E159" s="83"/>
      <c r="F159" s="76"/>
      <c r="G159" s="76"/>
      <c r="H159" s="76"/>
      <c r="I159" s="76"/>
      <c r="J159" s="76"/>
      <c r="K159" s="76"/>
    </row>
    <row r="160" spans="1:11" x14ac:dyDescent="0.25">
      <c r="A160" s="78"/>
      <c r="B160" s="86"/>
      <c r="C160" s="86"/>
      <c r="D160" s="83"/>
      <c r="E160" s="83"/>
      <c r="F160" s="76"/>
      <c r="G160" s="76"/>
      <c r="H160" s="76"/>
      <c r="I160" s="76"/>
      <c r="J160" s="76"/>
      <c r="K160" s="76"/>
    </row>
    <row r="161" spans="1:11" x14ac:dyDescent="0.25">
      <c r="A161" s="78"/>
      <c r="B161" s="86"/>
      <c r="C161" s="86"/>
      <c r="D161" s="83"/>
      <c r="E161" s="83"/>
      <c r="F161" s="76"/>
      <c r="G161" s="76"/>
      <c r="H161" s="76"/>
      <c r="I161" s="76"/>
      <c r="J161" s="76"/>
      <c r="K161" s="76"/>
    </row>
    <row r="162" spans="1:11" x14ac:dyDescent="0.25">
      <c r="A162" s="78"/>
      <c r="B162" s="86"/>
      <c r="C162" s="86"/>
      <c r="D162" s="83"/>
      <c r="E162" s="83"/>
      <c r="F162" s="76"/>
      <c r="G162" s="76"/>
      <c r="H162" s="76"/>
      <c r="I162" s="76"/>
      <c r="J162" s="76"/>
      <c r="K162" s="76"/>
    </row>
    <row r="163" spans="1:11" x14ac:dyDescent="0.25">
      <c r="A163" s="78"/>
      <c r="B163" s="86"/>
      <c r="C163" s="86"/>
      <c r="D163" s="83"/>
      <c r="E163" s="83"/>
      <c r="F163" s="76"/>
      <c r="G163" s="76"/>
      <c r="H163" s="76"/>
      <c r="I163" s="76"/>
      <c r="J163" s="76"/>
      <c r="K163" s="76"/>
    </row>
    <row r="164" spans="1:11" x14ac:dyDescent="0.25">
      <c r="A164" s="78"/>
      <c r="B164" s="86"/>
      <c r="C164" s="86"/>
      <c r="D164" s="83"/>
      <c r="E164" s="83"/>
      <c r="F164" s="76"/>
      <c r="G164" s="76"/>
      <c r="H164" s="76"/>
      <c r="I164" s="76"/>
      <c r="J164" s="76"/>
      <c r="K164" s="76"/>
    </row>
    <row r="165" spans="1:11" x14ac:dyDescent="0.25">
      <c r="A165" s="78"/>
      <c r="B165" s="86"/>
      <c r="C165" s="86"/>
      <c r="D165" s="83"/>
      <c r="E165" s="83"/>
      <c r="F165" s="76"/>
      <c r="G165" s="76"/>
      <c r="H165" s="76"/>
      <c r="I165" s="76"/>
      <c r="J165" s="76"/>
      <c r="K165" s="76"/>
    </row>
    <row r="166" spans="1:11" x14ac:dyDescent="0.25">
      <c r="A166" s="78"/>
      <c r="B166" s="86"/>
      <c r="C166" s="86"/>
      <c r="D166" s="83"/>
      <c r="E166" s="83"/>
      <c r="F166" s="76"/>
      <c r="G166" s="76"/>
      <c r="H166" s="76"/>
      <c r="I166" s="76"/>
      <c r="J166" s="76"/>
      <c r="K166" s="76"/>
    </row>
    <row r="167" spans="1:11" x14ac:dyDescent="0.25">
      <c r="A167" s="78"/>
      <c r="B167" s="86"/>
      <c r="C167" s="86"/>
      <c r="D167" s="83"/>
      <c r="E167" s="83"/>
      <c r="F167" s="76"/>
      <c r="G167" s="76"/>
      <c r="H167" s="76"/>
      <c r="I167" s="76"/>
      <c r="J167" s="76"/>
      <c r="K167" s="76"/>
    </row>
    <row r="168" spans="1:11" x14ac:dyDescent="0.25">
      <c r="A168" s="78"/>
      <c r="B168" s="78"/>
      <c r="C168" s="78"/>
      <c r="D168" s="80"/>
      <c r="E168" s="80"/>
      <c r="F168" s="76"/>
      <c r="G168" s="76"/>
      <c r="H168" s="76"/>
      <c r="I168" s="76"/>
      <c r="J168" s="76"/>
      <c r="K168" s="76"/>
    </row>
    <row r="169" spans="1:11" x14ac:dyDescent="0.25">
      <c r="A169" s="78"/>
      <c r="B169" s="78"/>
      <c r="C169" s="78"/>
      <c r="D169" s="80"/>
      <c r="E169" s="80"/>
      <c r="F169" s="76"/>
      <c r="G169" s="76"/>
      <c r="H169" s="76"/>
      <c r="I169" s="76"/>
      <c r="J169" s="76"/>
      <c r="K169" s="76"/>
    </row>
    <row r="170" spans="1:11" x14ac:dyDescent="0.25">
      <c r="A170" s="78"/>
      <c r="B170" s="78"/>
      <c r="C170" s="78"/>
      <c r="D170" s="80"/>
      <c r="E170" s="80"/>
      <c r="F170" s="76"/>
      <c r="G170" s="76"/>
      <c r="H170" s="76"/>
      <c r="I170" s="76"/>
      <c r="J170" s="76"/>
      <c r="K170" s="76"/>
    </row>
    <row r="171" spans="1:11" x14ac:dyDescent="0.25">
      <c r="A171" s="78"/>
      <c r="B171" s="78"/>
      <c r="C171" s="78"/>
      <c r="D171" s="80"/>
      <c r="E171" s="80"/>
      <c r="F171" s="76"/>
      <c r="G171" s="76"/>
      <c r="H171" s="76"/>
      <c r="I171" s="76"/>
      <c r="J171" s="76"/>
      <c r="K171" s="76"/>
    </row>
    <row r="172" spans="1:11" x14ac:dyDescent="0.25">
      <c r="A172" s="78"/>
      <c r="B172" s="78"/>
      <c r="C172" s="78"/>
      <c r="D172" s="80"/>
      <c r="E172" s="80"/>
      <c r="F172" s="76"/>
      <c r="G172" s="76"/>
      <c r="H172" s="76"/>
      <c r="I172" s="76"/>
      <c r="J172" s="76"/>
      <c r="K172" s="76"/>
    </row>
    <row r="173" spans="1:11" x14ac:dyDescent="0.25">
      <c r="A173" s="78"/>
      <c r="B173" s="78"/>
      <c r="C173" s="78"/>
      <c r="D173" s="80"/>
      <c r="E173" s="80"/>
      <c r="F173" s="76"/>
      <c r="G173" s="76"/>
      <c r="H173" s="76"/>
      <c r="I173" s="76"/>
      <c r="J173" s="76"/>
      <c r="K173" s="76"/>
    </row>
    <row r="174" spans="1:11" x14ac:dyDescent="0.25">
      <c r="A174" s="78"/>
      <c r="B174" s="78"/>
      <c r="C174" s="78"/>
      <c r="D174" s="80"/>
      <c r="E174" s="80"/>
      <c r="F174" s="76"/>
      <c r="G174" s="76"/>
      <c r="H174" s="76"/>
      <c r="I174" s="76"/>
      <c r="J174" s="76"/>
      <c r="K174" s="76"/>
    </row>
    <row r="175" spans="1:11" x14ac:dyDescent="0.25">
      <c r="A175" s="78"/>
      <c r="B175" s="78"/>
      <c r="C175" s="78"/>
      <c r="D175" s="80"/>
      <c r="E175" s="80"/>
      <c r="F175" s="76"/>
      <c r="G175" s="76"/>
      <c r="H175" s="76"/>
      <c r="I175" s="76"/>
      <c r="J175" s="76"/>
      <c r="K175" s="76"/>
    </row>
    <row r="176" spans="1:11" x14ac:dyDescent="0.25">
      <c r="A176" s="78"/>
      <c r="B176" s="78"/>
      <c r="C176" s="78"/>
      <c r="D176" s="80"/>
      <c r="E176" s="80"/>
      <c r="F176" s="76"/>
      <c r="G176" s="76"/>
      <c r="H176" s="76"/>
      <c r="I176" s="76"/>
      <c r="J176" s="76"/>
      <c r="K176" s="76"/>
    </row>
    <row r="177" spans="1:11" x14ac:dyDescent="0.25">
      <c r="A177" s="78"/>
      <c r="B177" s="78"/>
      <c r="C177" s="78"/>
      <c r="D177" s="80"/>
      <c r="E177" s="80"/>
      <c r="F177" s="76"/>
      <c r="G177" s="76"/>
      <c r="H177" s="76"/>
      <c r="I177" s="76"/>
      <c r="J177" s="76"/>
      <c r="K177" s="76"/>
    </row>
    <row r="178" spans="1:11" x14ac:dyDescent="0.25">
      <c r="A178" s="78"/>
      <c r="B178" s="78"/>
      <c r="C178" s="78"/>
      <c r="D178" s="80"/>
      <c r="E178" s="80"/>
      <c r="F178" s="76"/>
      <c r="G178" s="76"/>
      <c r="H178" s="76"/>
      <c r="I178" s="76"/>
      <c r="J178" s="76"/>
      <c r="K178" s="76"/>
    </row>
    <row r="179" spans="1:11" x14ac:dyDescent="0.25">
      <c r="A179" s="78"/>
      <c r="B179" s="78"/>
      <c r="C179" s="78"/>
      <c r="D179" s="80"/>
      <c r="E179" s="80"/>
      <c r="F179" s="76"/>
      <c r="G179" s="76"/>
      <c r="H179" s="76"/>
      <c r="I179" s="76"/>
      <c r="J179" s="76"/>
      <c r="K179" s="76"/>
    </row>
    <row r="180" spans="1:11" x14ac:dyDescent="0.25">
      <c r="A180" s="78"/>
      <c r="B180" s="78"/>
      <c r="C180" s="78"/>
      <c r="D180" s="80"/>
      <c r="E180" s="80"/>
      <c r="F180" s="76"/>
      <c r="G180" s="76"/>
      <c r="H180" s="76"/>
      <c r="I180" s="76"/>
      <c r="J180" s="76"/>
      <c r="K180" s="76"/>
    </row>
    <row r="181" spans="1:11" x14ac:dyDescent="0.25">
      <c r="A181" s="78"/>
      <c r="B181" s="78"/>
      <c r="C181" s="78"/>
      <c r="D181" s="80"/>
      <c r="E181" s="80"/>
      <c r="F181" s="76"/>
      <c r="G181" s="76"/>
      <c r="H181" s="76"/>
      <c r="I181" s="76"/>
      <c r="J181" s="76"/>
      <c r="K181" s="76"/>
    </row>
    <row r="182" spans="1:11" x14ac:dyDescent="0.25">
      <c r="A182" s="78"/>
      <c r="B182" s="78"/>
      <c r="C182" s="78"/>
      <c r="D182" s="80"/>
      <c r="E182" s="80"/>
      <c r="F182" s="76"/>
      <c r="G182" s="76"/>
      <c r="H182" s="76"/>
      <c r="I182" s="76"/>
      <c r="J182" s="76"/>
      <c r="K182" s="76"/>
    </row>
    <row r="183" spans="1:11" x14ac:dyDescent="0.25">
      <c r="A183" s="78"/>
      <c r="B183" s="78"/>
      <c r="C183" s="78"/>
      <c r="D183" s="80"/>
      <c r="E183" s="80"/>
      <c r="F183" s="76"/>
      <c r="G183" s="76"/>
      <c r="H183" s="76"/>
      <c r="I183" s="76"/>
      <c r="J183" s="76"/>
      <c r="K183" s="76"/>
    </row>
    <row r="184" spans="1:11" x14ac:dyDescent="0.25">
      <c r="A184" s="78"/>
      <c r="B184" s="78"/>
      <c r="C184" s="78"/>
      <c r="D184" s="80"/>
      <c r="E184" s="80"/>
      <c r="F184" s="76"/>
      <c r="G184" s="76"/>
      <c r="H184" s="76"/>
      <c r="I184" s="76"/>
      <c r="J184" s="76"/>
      <c r="K184" s="76"/>
    </row>
    <row r="185" spans="1:11" x14ac:dyDescent="0.25">
      <c r="A185" s="78"/>
      <c r="B185" s="78"/>
      <c r="C185" s="78"/>
      <c r="D185" s="80"/>
      <c r="E185" s="80"/>
      <c r="F185" s="76"/>
      <c r="G185" s="76"/>
      <c r="H185" s="76"/>
      <c r="I185" s="76"/>
      <c r="J185" s="76"/>
      <c r="K185" s="76"/>
    </row>
    <row r="186" spans="1:11" x14ac:dyDescent="0.25">
      <c r="A186" s="78"/>
      <c r="B186" s="78"/>
      <c r="C186" s="78"/>
      <c r="D186" s="80"/>
      <c r="E186" s="80"/>
      <c r="F186" s="76"/>
      <c r="G186" s="76"/>
      <c r="H186" s="76"/>
      <c r="I186" s="76"/>
      <c r="J186" s="76"/>
      <c r="K186" s="76"/>
    </row>
    <row r="187" spans="1:11" x14ac:dyDescent="0.25">
      <c r="A187" s="78"/>
      <c r="B187" s="78"/>
      <c r="C187" s="78"/>
      <c r="D187" s="80"/>
      <c r="E187" s="80"/>
      <c r="F187" s="76"/>
      <c r="G187" s="76"/>
      <c r="H187" s="76"/>
      <c r="I187" s="76"/>
      <c r="J187" s="76"/>
      <c r="K187" s="76"/>
    </row>
    <row r="188" spans="1:11" x14ac:dyDescent="0.25">
      <c r="A188" s="78"/>
      <c r="B188" s="78"/>
      <c r="C188" s="78"/>
      <c r="D188" s="80"/>
      <c r="E188" s="80"/>
      <c r="F188" s="76"/>
      <c r="G188" s="76"/>
      <c r="H188" s="76"/>
      <c r="I188" s="76"/>
      <c r="J188" s="76"/>
      <c r="K188" s="76"/>
    </row>
    <row r="189" spans="1:11" x14ac:dyDescent="0.25">
      <c r="A189" s="78"/>
      <c r="B189" s="78"/>
      <c r="C189" s="78"/>
      <c r="D189" s="80"/>
      <c r="E189" s="80"/>
      <c r="F189" s="76"/>
      <c r="G189" s="76"/>
      <c r="H189" s="76"/>
      <c r="I189" s="76"/>
      <c r="J189" s="76"/>
      <c r="K189" s="76"/>
    </row>
    <row r="190" spans="1:11" x14ac:dyDescent="0.25">
      <c r="A190" s="78"/>
      <c r="B190" s="78"/>
      <c r="C190" s="78"/>
      <c r="D190" s="80"/>
      <c r="E190" s="80"/>
      <c r="F190" s="76"/>
      <c r="G190" s="76"/>
      <c r="H190" s="76"/>
      <c r="I190" s="76"/>
      <c r="J190" s="76"/>
      <c r="K190" s="76"/>
    </row>
    <row r="191" spans="1:11" x14ac:dyDescent="0.25">
      <c r="A191" s="78"/>
      <c r="B191" s="78"/>
      <c r="C191" s="78"/>
      <c r="D191" s="80"/>
      <c r="E191" s="80"/>
      <c r="F191" s="76"/>
      <c r="G191" s="76"/>
      <c r="H191" s="76"/>
      <c r="I191" s="76"/>
      <c r="J191" s="76"/>
      <c r="K191" s="76"/>
    </row>
    <row r="192" spans="1:11" x14ac:dyDescent="0.25">
      <c r="A192" s="75"/>
      <c r="B192" s="75"/>
      <c r="C192" s="75"/>
      <c r="D192" s="76"/>
      <c r="E192" s="76"/>
      <c r="F192" s="76"/>
      <c r="G192" s="76"/>
      <c r="H192" s="76"/>
      <c r="I192" s="76"/>
      <c r="J192" s="76"/>
      <c r="K192" s="76"/>
    </row>
    <row r="193" spans="1:11" x14ac:dyDescent="0.25">
      <c r="A193" s="75"/>
      <c r="B193" s="75"/>
      <c r="C193" s="75"/>
      <c r="D193" s="76"/>
      <c r="E193" s="76"/>
      <c r="F193" s="76"/>
      <c r="G193" s="76"/>
      <c r="H193" s="76"/>
      <c r="I193" s="76"/>
      <c r="J193" s="76"/>
      <c r="K193" s="76"/>
    </row>
    <row r="194" spans="1:11" x14ac:dyDescent="0.25">
      <c r="A194" s="75"/>
      <c r="B194" s="75"/>
      <c r="C194" s="75"/>
      <c r="D194" s="76"/>
      <c r="E194" s="76"/>
      <c r="F194" s="76"/>
      <c r="G194" s="76"/>
      <c r="H194" s="76"/>
      <c r="I194" s="76"/>
      <c r="J194" s="76"/>
      <c r="K194" s="76"/>
    </row>
    <row r="195" spans="1:11" x14ac:dyDescent="0.25">
      <c r="A195" s="75"/>
      <c r="B195" s="75"/>
      <c r="C195" s="75"/>
      <c r="D195" s="76"/>
      <c r="E195" s="76"/>
      <c r="F195" s="76"/>
      <c r="G195" s="76"/>
      <c r="H195" s="76"/>
      <c r="I195" s="76"/>
      <c r="J195" s="76"/>
      <c r="K195" s="76"/>
    </row>
    <row r="196" spans="1:11" x14ac:dyDescent="0.25">
      <c r="A196" s="75"/>
      <c r="B196" s="75"/>
      <c r="C196" s="75"/>
      <c r="D196" s="76"/>
      <c r="E196" s="76"/>
      <c r="F196" s="76"/>
      <c r="G196" s="76"/>
      <c r="H196" s="76"/>
      <c r="I196" s="76"/>
      <c r="J196" s="76"/>
      <c r="K196" s="76"/>
    </row>
    <row r="197" spans="1:11" x14ac:dyDescent="0.25">
      <c r="A197" s="75"/>
      <c r="B197" s="75"/>
      <c r="C197" s="75"/>
      <c r="D197" s="76"/>
      <c r="E197" s="76"/>
      <c r="F197" s="76"/>
      <c r="G197" s="76"/>
      <c r="H197" s="76"/>
      <c r="I197" s="76"/>
      <c r="J197" s="76"/>
      <c r="K197" s="76"/>
    </row>
    <row r="198" spans="1:11" x14ac:dyDescent="0.25">
      <c r="A198" s="75"/>
      <c r="B198" s="75"/>
      <c r="C198" s="75"/>
      <c r="D198" s="76"/>
      <c r="E198" s="76"/>
      <c r="F198" s="76"/>
      <c r="G198" s="76"/>
      <c r="H198" s="76"/>
      <c r="I198" s="76"/>
      <c r="J198" s="76"/>
      <c r="K198" s="76"/>
    </row>
    <row r="199" spans="1:11" x14ac:dyDescent="0.25">
      <c r="A199" s="75"/>
      <c r="B199" s="75"/>
      <c r="C199" s="75"/>
      <c r="D199" s="76"/>
      <c r="E199" s="76"/>
      <c r="F199" s="76"/>
      <c r="G199" s="76"/>
      <c r="H199" s="76"/>
      <c r="I199" s="76"/>
      <c r="J199" s="76"/>
      <c r="K199" s="76"/>
    </row>
    <row r="200" spans="1:11" x14ac:dyDescent="0.25">
      <c r="A200" s="75"/>
      <c r="B200" s="75"/>
      <c r="C200" s="75"/>
      <c r="D200" s="76"/>
      <c r="E200" s="76"/>
      <c r="F200" s="76"/>
      <c r="G200" s="76"/>
      <c r="H200" s="76"/>
      <c r="I200" s="76"/>
      <c r="J200" s="76"/>
      <c r="K200" s="76"/>
    </row>
    <row r="201" spans="1:11" x14ac:dyDescent="0.25">
      <c r="A201" s="75"/>
      <c r="B201" s="75"/>
      <c r="C201" s="75"/>
      <c r="D201" s="76"/>
      <c r="E201" s="76"/>
      <c r="F201" s="76"/>
      <c r="G201" s="76"/>
      <c r="H201" s="76"/>
      <c r="I201" s="76"/>
      <c r="J201" s="76"/>
      <c r="K201" s="76"/>
    </row>
    <row r="202" spans="1:11" x14ac:dyDescent="0.25">
      <c r="A202" s="75"/>
      <c r="B202" s="75"/>
      <c r="C202" s="75"/>
      <c r="D202" s="76"/>
      <c r="E202" s="76"/>
      <c r="F202" s="76"/>
      <c r="G202" s="76"/>
      <c r="H202" s="76"/>
      <c r="I202" s="76"/>
      <c r="J202" s="76"/>
      <c r="K202" s="76"/>
    </row>
    <row r="203" spans="1:11" x14ac:dyDescent="0.25">
      <c r="A203" s="75"/>
      <c r="B203" s="75"/>
      <c r="C203" s="75"/>
      <c r="D203" s="76"/>
      <c r="E203" s="76"/>
      <c r="F203" s="76"/>
      <c r="G203" s="76"/>
      <c r="H203" s="76"/>
      <c r="I203" s="76"/>
      <c r="J203" s="76"/>
      <c r="K203" s="76"/>
    </row>
    <row r="204" spans="1:11" x14ac:dyDescent="0.25">
      <c r="A204" s="75"/>
      <c r="B204" s="75"/>
      <c r="C204" s="75"/>
      <c r="D204" s="76"/>
      <c r="E204" s="76"/>
      <c r="F204" s="76"/>
      <c r="G204" s="76"/>
      <c r="H204" s="76"/>
      <c r="I204" s="76"/>
      <c r="J204" s="76"/>
      <c r="K204" s="76"/>
    </row>
    <row r="205" spans="1:11" x14ac:dyDescent="0.25">
      <c r="A205" s="75"/>
      <c r="B205" s="75"/>
      <c r="C205" s="75"/>
      <c r="D205" s="76"/>
      <c r="E205" s="76"/>
      <c r="F205" s="76"/>
      <c r="G205" s="76"/>
      <c r="H205" s="76"/>
      <c r="I205" s="76"/>
      <c r="J205" s="76"/>
      <c r="K205" s="76"/>
    </row>
    <row r="206" spans="1:11" x14ac:dyDescent="0.25">
      <c r="A206" s="75"/>
      <c r="B206" s="75"/>
      <c r="C206" s="75"/>
      <c r="D206" s="76"/>
      <c r="E206" s="76"/>
      <c r="F206" s="76"/>
      <c r="G206" s="76"/>
      <c r="H206" s="76"/>
      <c r="I206" s="76"/>
      <c r="J206" s="76"/>
      <c r="K206" s="76"/>
    </row>
    <row r="207" spans="1:11" x14ac:dyDescent="0.25">
      <c r="A207" s="75"/>
      <c r="B207" s="75"/>
      <c r="C207" s="75"/>
      <c r="D207" s="76"/>
      <c r="E207" s="76"/>
      <c r="F207" s="76"/>
      <c r="G207" s="76"/>
      <c r="H207" s="76"/>
      <c r="I207" s="76"/>
      <c r="J207" s="76"/>
      <c r="K207" s="76"/>
    </row>
    <row r="208" spans="1:11" x14ac:dyDescent="0.25">
      <c r="A208" s="75"/>
      <c r="B208" s="75"/>
      <c r="C208" s="75"/>
      <c r="D208" s="76"/>
      <c r="E208" s="76"/>
      <c r="F208" s="76"/>
      <c r="G208" s="76"/>
      <c r="H208" s="76"/>
      <c r="I208" s="76"/>
      <c r="J208" s="76"/>
      <c r="K208" s="76"/>
    </row>
    <row r="209" spans="1:11" x14ac:dyDescent="0.25">
      <c r="A209" s="75"/>
      <c r="B209" s="75"/>
      <c r="C209" s="75"/>
      <c r="D209" s="76"/>
      <c r="E209" s="76"/>
      <c r="F209" s="76"/>
      <c r="G209" s="76"/>
      <c r="H209" s="76"/>
      <c r="I209" s="76"/>
      <c r="J209" s="76"/>
      <c r="K209" s="76"/>
    </row>
    <row r="210" spans="1:11" x14ac:dyDescent="0.25">
      <c r="A210" s="75"/>
      <c r="B210" s="75"/>
      <c r="C210" s="75"/>
      <c r="D210" s="76"/>
      <c r="E210" s="76"/>
      <c r="F210" s="76"/>
      <c r="G210" s="76"/>
      <c r="H210" s="76"/>
      <c r="I210" s="76"/>
      <c r="J210" s="76"/>
      <c r="K210" s="76"/>
    </row>
    <row r="211" spans="1:11" x14ac:dyDescent="0.25">
      <c r="A211" s="75"/>
      <c r="B211" s="75"/>
      <c r="C211" s="75"/>
      <c r="D211" s="76"/>
      <c r="E211" s="76"/>
      <c r="F211" s="76"/>
      <c r="G211" s="76"/>
      <c r="H211" s="76"/>
      <c r="I211" s="76"/>
      <c r="J211" s="76"/>
      <c r="K211" s="76"/>
    </row>
  </sheetData>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11265" r:id="rId4">
          <objectPr defaultSize="0" r:id="rId5">
            <anchor moveWithCells="1">
              <from>
                <xdr:col>0</xdr:col>
                <xdr:colOff>180975</xdr:colOff>
                <xdr:row>45</xdr:row>
                <xdr:rowOff>28575</xdr:rowOff>
              </from>
              <to>
                <xdr:col>14</xdr:col>
                <xdr:colOff>438150</xdr:colOff>
                <xdr:row>93</xdr:row>
                <xdr:rowOff>123825</xdr:rowOff>
              </to>
            </anchor>
          </objectPr>
        </oleObject>
      </mc:Choice>
      <mc:Fallback>
        <oleObject progId="Word.Document.12" shapeId="11265" r:id="rId4"/>
      </mc:Fallback>
    </mc:AlternateContent>
  </oleObject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11"/>
  <sheetViews>
    <sheetView topLeftCell="A31" workbookViewId="0">
      <selection activeCell="M43" sqref="M43"/>
    </sheetView>
  </sheetViews>
  <sheetFormatPr defaultColWidth="9.140625" defaultRowHeight="15" x14ac:dyDescent="0.25"/>
  <cols>
    <col min="1" max="1" width="5.28515625" style="61" customWidth="1"/>
    <col min="2" max="2" width="9.140625" style="61"/>
    <col min="3" max="3" width="10.140625" style="61" customWidth="1"/>
    <col min="4" max="16384" width="9.140625" style="59"/>
  </cols>
  <sheetData>
    <row r="1" spans="1:10" ht="21" x14ac:dyDescent="0.35">
      <c r="A1" s="63" t="s">
        <v>206</v>
      </c>
    </row>
    <row r="2" spans="1:10" x14ac:dyDescent="0.25">
      <c r="B2" s="65">
        <v>3.2</v>
      </c>
      <c r="C2" s="61" t="s">
        <v>24</v>
      </c>
      <c r="D2" s="297" t="s">
        <v>248</v>
      </c>
    </row>
    <row r="3" spans="1:10" x14ac:dyDescent="0.25">
      <c r="B3" s="65" t="s">
        <v>75</v>
      </c>
      <c r="C3" s="61" t="s">
        <v>26</v>
      </c>
      <c r="D3" s="306" t="s">
        <v>247</v>
      </c>
      <c r="E3" s="306"/>
    </row>
    <row r="4" spans="1:10" x14ac:dyDescent="0.25">
      <c r="B4" s="25" t="s">
        <v>27</v>
      </c>
      <c r="D4" s="26" t="s">
        <v>76</v>
      </c>
      <c r="E4" s="66"/>
      <c r="F4" s="66"/>
      <c r="G4" s="66"/>
      <c r="H4" s="66"/>
      <c r="I4" s="66"/>
      <c r="J4" s="66"/>
    </row>
    <row r="5" spans="1:10" x14ac:dyDescent="0.25">
      <c r="B5" s="28"/>
    </row>
    <row r="6" spans="1:10" x14ac:dyDescent="0.25">
      <c r="F6" s="26" t="s">
        <v>29</v>
      </c>
      <c r="G6" s="26"/>
      <c r="H6" s="26" t="s">
        <v>218</v>
      </c>
      <c r="I6" s="26"/>
      <c r="J6" s="26"/>
    </row>
    <row r="7" spans="1:10" ht="26.25" x14ac:dyDescent="0.25">
      <c r="A7" s="60" t="s">
        <v>31</v>
      </c>
      <c r="B7" s="60" t="s">
        <v>32</v>
      </c>
      <c r="C7" s="60" t="s">
        <v>33</v>
      </c>
    </row>
    <row r="8" spans="1:10" x14ac:dyDescent="0.25">
      <c r="B8" s="62" t="s">
        <v>34</v>
      </c>
      <c r="C8" s="62" t="s">
        <v>3</v>
      </c>
    </row>
    <row r="9" spans="1:10" x14ac:dyDescent="0.25">
      <c r="A9" s="184">
        <v>1</v>
      </c>
      <c r="B9" s="33"/>
      <c r="C9" s="58">
        <v>25</v>
      </c>
      <c r="E9" s="61" t="s">
        <v>35</v>
      </c>
      <c r="F9" s="61"/>
    </row>
    <row r="10" spans="1:10" x14ac:dyDescent="0.25">
      <c r="A10" s="184">
        <v>1</v>
      </c>
      <c r="B10" s="33"/>
      <c r="C10" s="58">
        <v>24</v>
      </c>
      <c r="E10" s="61" t="s">
        <v>36</v>
      </c>
      <c r="F10" s="61"/>
    </row>
    <row r="11" spans="1:10" x14ac:dyDescent="0.25">
      <c r="A11" s="184">
        <v>1</v>
      </c>
      <c r="B11" s="33"/>
      <c r="C11" s="58">
        <v>27.5</v>
      </c>
      <c r="E11" s="61" t="s">
        <v>37</v>
      </c>
      <c r="F11" s="61"/>
    </row>
    <row r="12" spans="1:10" x14ac:dyDescent="0.25">
      <c r="A12" s="184">
        <v>1</v>
      </c>
      <c r="B12" s="33"/>
      <c r="C12" s="58">
        <v>28</v>
      </c>
      <c r="E12" s="61"/>
      <c r="F12" s="61"/>
    </row>
    <row r="13" spans="1:10" x14ac:dyDescent="0.25">
      <c r="A13" s="184">
        <v>1</v>
      </c>
      <c r="B13" s="33"/>
      <c r="C13" s="58">
        <v>25</v>
      </c>
      <c r="E13" s="61" t="s">
        <v>38</v>
      </c>
      <c r="F13" s="61"/>
    </row>
    <row r="14" spans="1:10" x14ac:dyDescent="0.25">
      <c r="A14" s="184">
        <v>1</v>
      </c>
      <c r="B14" s="33"/>
      <c r="C14" s="58">
        <v>17.5</v>
      </c>
      <c r="E14" s="61" t="s">
        <v>39</v>
      </c>
      <c r="F14" s="61"/>
    </row>
    <row r="15" spans="1:10" x14ac:dyDescent="0.25">
      <c r="A15" s="184">
        <v>1</v>
      </c>
      <c r="B15" s="33"/>
      <c r="C15" s="58">
        <v>22.5</v>
      </c>
      <c r="E15" s="61" t="s">
        <v>40</v>
      </c>
      <c r="F15" s="61"/>
    </row>
    <row r="16" spans="1:10" x14ac:dyDescent="0.25">
      <c r="A16" s="184">
        <v>1</v>
      </c>
      <c r="B16" s="33"/>
      <c r="C16" s="58">
        <v>30</v>
      </c>
      <c r="E16" s="61" t="s">
        <v>41</v>
      </c>
      <c r="F16" s="61"/>
    </row>
    <row r="17" spans="1:6" x14ac:dyDescent="0.25">
      <c r="A17" s="184"/>
      <c r="B17" s="33"/>
      <c r="C17" s="172"/>
      <c r="E17" s="61" t="s">
        <v>42</v>
      </c>
      <c r="F17" s="61"/>
    </row>
    <row r="18" spans="1:6" x14ac:dyDescent="0.25">
      <c r="A18" s="184"/>
      <c r="B18" s="33"/>
      <c r="C18" s="172"/>
      <c r="E18" s="61" t="s">
        <v>43</v>
      </c>
      <c r="F18" s="61"/>
    </row>
    <row r="19" spans="1:6" x14ac:dyDescent="0.25">
      <c r="A19" s="184"/>
      <c r="B19" s="33"/>
      <c r="C19" s="172"/>
      <c r="E19" s="61" t="s">
        <v>44</v>
      </c>
      <c r="F19" s="61"/>
    </row>
    <row r="20" spans="1:6" x14ac:dyDescent="0.25">
      <c r="A20" s="184"/>
      <c r="B20" s="33"/>
      <c r="C20" s="172"/>
      <c r="E20" s="61" t="s">
        <v>45</v>
      </c>
    </row>
    <row r="21" spans="1:6" x14ac:dyDescent="0.25">
      <c r="A21" s="184"/>
      <c r="B21" s="33"/>
      <c r="C21" s="172"/>
      <c r="E21" s="61" t="s">
        <v>46</v>
      </c>
    </row>
    <row r="22" spans="1:6" x14ac:dyDescent="0.25">
      <c r="A22" s="184"/>
      <c r="B22" s="33"/>
      <c r="C22" s="172"/>
      <c r="E22" s="61" t="s">
        <v>129</v>
      </c>
    </row>
    <row r="23" spans="1:6" x14ac:dyDescent="0.25">
      <c r="A23" s="184"/>
      <c r="B23" s="33"/>
      <c r="C23" s="172"/>
      <c r="E23" s="61"/>
    </row>
    <row r="24" spans="1:6" x14ac:dyDescent="0.25">
      <c r="A24" s="184"/>
      <c r="B24" s="33"/>
      <c r="C24" s="172"/>
    </row>
    <row r="25" spans="1:6" x14ac:dyDescent="0.25">
      <c r="A25" s="184"/>
      <c r="B25" s="33"/>
      <c r="C25" s="172"/>
    </row>
    <row r="26" spans="1:6" x14ac:dyDescent="0.25">
      <c r="A26" s="184"/>
      <c r="B26" s="33"/>
      <c r="C26" s="172"/>
    </row>
    <row r="27" spans="1:6" ht="15.75" x14ac:dyDescent="0.25">
      <c r="A27" s="184"/>
      <c r="B27" s="33"/>
      <c r="C27" s="172"/>
      <c r="E27" s="35"/>
    </row>
    <row r="28" spans="1:6" ht="15.75" x14ac:dyDescent="0.25">
      <c r="A28" s="184"/>
      <c r="B28" s="33"/>
      <c r="C28" s="172"/>
      <c r="E28" s="35"/>
    </row>
    <row r="29" spans="1:6" ht="15.75" x14ac:dyDescent="0.25">
      <c r="A29" s="184"/>
      <c r="B29" s="33"/>
      <c r="C29" s="172"/>
      <c r="E29" s="35"/>
    </row>
    <row r="30" spans="1:6" ht="15.75" x14ac:dyDescent="0.25">
      <c r="A30" s="65"/>
      <c r="B30" s="65"/>
      <c r="C30" s="77" t="s">
        <v>71</v>
      </c>
      <c r="E30" s="35"/>
    </row>
    <row r="31" spans="1:6" ht="15.75" x14ac:dyDescent="0.25">
      <c r="A31" s="65"/>
      <c r="B31" s="65"/>
      <c r="C31" s="32"/>
      <c r="E31" s="35"/>
    </row>
    <row r="32" spans="1:6" x14ac:dyDescent="0.25">
      <c r="A32" s="65"/>
      <c r="B32" s="65"/>
      <c r="C32" s="72"/>
    </row>
    <row r="33" spans="1:11" x14ac:dyDescent="0.25">
      <c r="A33" s="65"/>
      <c r="B33" s="65"/>
      <c r="C33" s="72"/>
    </row>
    <row r="34" spans="1:11" x14ac:dyDescent="0.25">
      <c r="A34" s="65"/>
      <c r="B34" s="65"/>
      <c r="C34" s="72"/>
    </row>
    <row r="35" spans="1:11" x14ac:dyDescent="0.25">
      <c r="A35" s="65"/>
      <c r="B35" s="65"/>
      <c r="C35" s="72"/>
    </row>
    <row r="36" spans="1:11" x14ac:dyDescent="0.25">
      <c r="A36" s="65"/>
      <c r="B36" s="65"/>
      <c r="C36" s="72"/>
    </row>
    <row r="37" spans="1:11" x14ac:dyDescent="0.25">
      <c r="A37" s="65"/>
      <c r="B37" s="65"/>
      <c r="C37" s="73"/>
    </row>
    <row r="38" spans="1:11" x14ac:dyDescent="0.25">
      <c r="A38" s="65"/>
      <c r="B38" s="65"/>
      <c r="C38" s="65"/>
    </row>
    <row r="39" spans="1:11" x14ac:dyDescent="0.25">
      <c r="B39" s="64"/>
      <c r="C39" s="64">
        <f>SUM(C9:C38)</f>
        <v>199.5</v>
      </c>
      <c r="D39" s="61" t="s">
        <v>48</v>
      </c>
    </row>
    <row r="40" spans="1:11" x14ac:dyDescent="0.25">
      <c r="A40" s="64">
        <f>SUM(A9:A38)</f>
        <v>8</v>
      </c>
      <c r="B40" s="61" t="s">
        <v>49</v>
      </c>
    </row>
    <row r="41" spans="1:11" x14ac:dyDescent="0.25">
      <c r="B41" s="180">
        <f>C39/A40</f>
        <v>24.9375</v>
      </c>
      <c r="C41" s="61" t="s">
        <v>50</v>
      </c>
    </row>
    <row r="42" spans="1:11" x14ac:dyDescent="0.25">
      <c r="D42" s="65">
        <v>30</v>
      </c>
      <c r="E42" s="61" t="s">
        <v>51</v>
      </c>
    </row>
    <row r="43" spans="1:11" x14ac:dyDescent="0.25">
      <c r="D43" s="67">
        <f>B41/D42</f>
        <v>0.83125000000000004</v>
      </c>
      <c r="E43" s="61" t="s">
        <v>52</v>
      </c>
    </row>
    <row r="45" spans="1:11" ht="24" customHeight="1" x14ac:dyDescent="0.25">
      <c r="A45" s="154" t="s">
        <v>145</v>
      </c>
    </row>
    <row r="46" spans="1:11" ht="21" x14ac:dyDescent="0.35">
      <c r="A46" s="74"/>
      <c r="B46" s="75"/>
      <c r="C46" s="75"/>
      <c r="D46" s="76"/>
      <c r="E46" s="76"/>
      <c r="F46" s="76"/>
      <c r="G46" s="76"/>
      <c r="H46" s="76"/>
      <c r="I46" s="76"/>
      <c r="J46" s="76"/>
      <c r="K46" s="76"/>
    </row>
    <row r="47" spans="1:11" x14ac:dyDescent="0.25">
      <c r="A47" s="75"/>
      <c r="B47" s="28"/>
      <c r="C47" s="75"/>
      <c r="D47" s="76"/>
      <c r="E47" s="76"/>
      <c r="F47" s="76"/>
      <c r="G47" s="76"/>
      <c r="H47" s="76"/>
      <c r="I47" s="76"/>
      <c r="J47" s="76"/>
      <c r="K47" s="76"/>
    </row>
    <row r="48" spans="1:11" x14ac:dyDescent="0.25">
      <c r="A48" s="75"/>
      <c r="B48" s="28"/>
      <c r="C48" s="75"/>
      <c r="D48" s="76"/>
      <c r="E48" s="76"/>
      <c r="F48" s="76"/>
      <c r="G48" s="76"/>
      <c r="H48" s="76"/>
      <c r="I48" s="76"/>
      <c r="J48" s="76"/>
      <c r="K48" s="76"/>
    </row>
    <row r="49" spans="1:11" x14ac:dyDescent="0.25">
      <c r="A49" s="75"/>
      <c r="B49" s="25"/>
      <c r="C49" s="75"/>
      <c r="D49" s="75"/>
      <c r="E49" s="76"/>
      <c r="F49" s="76"/>
      <c r="G49" s="76"/>
      <c r="H49" s="76"/>
      <c r="I49" s="76"/>
      <c r="J49" s="76"/>
      <c r="K49" s="76"/>
    </row>
    <row r="50" spans="1:11" x14ac:dyDescent="0.25">
      <c r="A50" s="78"/>
      <c r="B50" s="79"/>
      <c r="C50" s="78"/>
      <c r="D50" s="80"/>
      <c r="E50" s="80"/>
      <c r="F50" s="76"/>
      <c r="G50" s="76"/>
      <c r="H50" s="76"/>
      <c r="I50" s="76"/>
      <c r="J50" s="76"/>
      <c r="K50" s="76"/>
    </row>
    <row r="51" spans="1:11" x14ac:dyDescent="0.25">
      <c r="A51" s="78"/>
      <c r="B51" s="78"/>
      <c r="C51" s="78"/>
      <c r="D51" s="80"/>
      <c r="E51" s="80"/>
      <c r="F51" s="75"/>
      <c r="G51" s="75"/>
      <c r="H51" s="75"/>
      <c r="I51" s="75"/>
      <c r="J51" s="75"/>
      <c r="K51" s="76"/>
    </row>
    <row r="52" spans="1:11" ht="26.25" x14ac:dyDescent="0.25">
      <c r="A52" s="81"/>
      <c r="B52" s="82"/>
      <c r="C52" s="82"/>
      <c r="D52" s="83"/>
      <c r="E52" s="83"/>
      <c r="F52" s="76"/>
      <c r="G52" s="76"/>
      <c r="H52" s="76"/>
      <c r="I52" s="76"/>
      <c r="J52" s="76"/>
      <c r="K52" s="76"/>
    </row>
    <row r="53" spans="1:11" x14ac:dyDescent="0.25">
      <c r="A53" s="78"/>
      <c r="B53" s="84"/>
      <c r="C53" s="84"/>
      <c r="D53" s="83"/>
      <c r="E53" s="83"/>
      <c r="F53" s="76"/>
      <c r="G53" s="76"/>
      <c r="H53" s="76"/>
      <c r="I53" s="76"/>
      <c r="J53" s="76"/>
      <c r="K53" s="76"/>
    </row>
    <row r="54" spans="1:11" x14ac:dyDescent="0.25">
      <c r="A54" s="79"/>
      <c r="B54" s="84"/>
      <c r="C54" s="85"/>
      <c r="D54" s="83"/>
      <c r="E54" s="86"/>
      <c r="F54" s="75"/>
      <c r="G54" s="76"/>
      <c r="H54" s="76"/>
      <c r="I54" s="76"/>
      <c r="J54" s="76"/>
      <c r="K54" s="76"/>
    </row>
    <row r="55" spans="1:11" x14ac:dyDescent="0.25">
      <c r="A55" s="79"/>
      <c r="B55" s="84"/>
      <c r="C55" s="85"/>
      <c r="D55" s="83"/>
      <c r="E55" s="86"/>
      <c r="F55" s="75"/>
      <c r="G55" s="76"/>
      <c r="H55" s="76"/>
      <c r="I55" s="76"/>
      <c r="J55" s="76"/>
      <c r="K55" s="76"/>
    </row>
    <row r="56" spans="1:11" x14ac:dyDescent="0.25">
      <c r="A56" s="79"/>
      <c r="B56" s="84"/>
      <c r="C56" s="85"/>
      <c r="D56" s="83"/>
      <c r="E56" s="86"/>
      <c r="F56" s="75"/>
      <c r="G56" s="76"/>
      <c r="H56" s="76"/>
      <c r="I56" s="76"/>
      <c r="J56" s="76"/>
      <c r="K56" s="76"/>
    </row>
    <row r="57" spans="1:11" x14ac:dyDescent="0.25">
      <c r="A57" s="79"/>
      <c r="B57" s="84"/>
      <c r="C57" s="85"/>
      <c r="D57" s="83"/>
      <c r="E57" s="86"/>
      <c r="F57" s="75"/>
      <c r="G57" s="76"/>
      <c r="H57" s="76"/>
      <c r="I57" s="76"/>
      <c r="J57" s="76"/>
      <c r="K57" s="76"/>
    </row>
    <row r="58" spans="1:11" x14ac:dyDescent="0.25">
      <c r="A58" s="79"/>
      <c r="B58" s="84"/>
      <c r="C58" s="85"/>
      <c r="D58" s="83"/>
      <c r="E58" s="86"/>
      <c r="F58" s="75"/>
      <c r="G58" s="76"/>
      <c r="H58" s="76"/>
      <c r="I58" s="76"/>
      <c r="J58" s="76"/>
      <c r="K58" s="76"/>
    </row>
    <row r="59" spans="1:11" x14ac:dyDescent="0.25">
      <c r="A59" s="79"/>
      <c r="B59" s="84"/>
      <c r="C59" s="85"/>
      <c r="D59" s="83"/>
      <c r="E59" s="86"/>
      <c r="F59" s="75"/>
      <c r="G59" s="76"/>
      <c r="H59" s="76"/>
      <c r="I59" s="76"/>
      <c r="J59" s="76"/>
      <c r="K59" s="76"/>
    </row>
    <row r="60" spans="1:11" x14ac:dyDescent="0.25">
      <c r="A60" s="79"/>
      <c r="B60" s="84"/>
      <c r="C60" s="85"/>
      <c r="D60" s="83"/>
      <c r="E60" s="86"/>
      <c r="F60" s="75"/>
      <c r="G60" s="76"/>
      <c r="H60" s="76"/>
      <c r="I60" s="76"/>
      <c r="J60" s="76"/>
      <c r="K60" s="76"/>
    </row>
    <row r="61" spans="1:11" x14ac:dyDescent="0.25">
      <c r="A61" s="79"/>
      <c r="B61" s="84"/>
      <c r="C61" s="85"/>
      <c r="D61" s="83"/>
      <c r="E61" s="86"/>
      <c r="F61" s="75"/>
      <c r="G61" s="76"/>
      <c r="H61" s="76"/>
      <c r="I61" s="76"/>
      <c r="J61" s="76"/>
      <c r="K61" s="76"/>
    </row>
    <row r="62" spans="1:11" x14ac:dyDescent="0.25">
      <c r="A62" s="79"/>
      <c r="B62" s="84"/>
      <c r="C62" s="85"/>
      <c r="D62" s="83"/>
      <c r="E62" s="86"/>
      <c r="F62" s="75"/>
      <c r="G62" s="76"/>
      <c r="H62" s="76"/>
      <c r="I62" s="76"/>
      <c r="J62" s="76"/>
      <c r="K62" s="76"/>
    </row>
    <row r="63" spans="1:11" x14ac:dyDescent="0.25">
      <c r="A63" s="79"/>
      <c r="B63" s="84"/>
      <c r="C63" s="85"/>
      <c r="D63" s="83"/>
      <c r="E63" s="86"/>
      <c r="F63" s="75"/>
      <c r="G63" s="76"/>
      <c r="H63" s="76"/>
      <c r="I63" s="76"/>
      <c r="J63" s="76"/>
      <c r="K63" s="76"/>
    </row>
    <row r="64" spans="1:11" x14ac:dyDescent="0.25">
      <c r="A64" s="79"/>
      <c r="B64" s="84"/>
      <c r="C64" s="85"/>
      <c r="D64" s="83"/>
      <c r="E64" s="86"/>
      <c r="F64" s="75"/>
      <c r="G64" s="76"/>
      <c r="H64" s="76"/>
      <c r="I64" s="76"/>
      <c r="J64" s="76"/>
      <c r="K64" s="76"/>
    </row>
    <row r="65" spans="1:11" x14ac:dyDescent="0.25">
      <c r="A65" s="79"/>
      <c r="B65" s="84"/>
      <c r="C65" s="85"/>
      <c r="D65" s="83"/>
      <c r="E65" s="86"/>
      <c r="F65" s="76"/>
      <c r="G65" s="76"/>
      <c r="H65" s="76"/>
      <c r="I65" s="76"/>
      <c r="J65" s="76"/>
      <c r="K65" s="76"/>
    </row>
    <row r="66" spans="1:11" x14ac:dyDescent="0.25">
      <c r="A66" s="79"/>
      <c r="B66" s="84"/>
      <c r="C66" s="85"/>
      <c r="D66" s="83"/>
      <c r="E66" s="86"/>
      <c r="F66" s="76"/>
      <c r="G66" s="76"/>
      <c r="H66" s="76"/>
      <c r="I66" s="76"/>
      <c r="J66" s="76"/>
      <c r="K66" s="76"/>
    </row>
    <row r="67" spans="1:11" x14ac:dyDescent="0.25">
      <c r="A67" s="79"/>
      <c r="B67" s="84"/>
      <c r="C67" s="85"/>
      <c r="D67" s="83"/>
      <c r="E67" s="83"/>
      <c r="F67" s="76"/>
      <c r="G67" s="76"/>
      <c r="H67" s="76"/>
      <c r="I67" s="76"/>
      <c r="J67" s="76"/>
      <c r="K67" s="76"/>
    </row>
    <row r="68" spans="1:11" x14ac:dyDescent="0.25">
      <c r="A68" s="79"/>
      <c r="B68" s="84"/>
      <c r="C68" s="85"/>
      <c r="D68" s="83"/>
      <c r="E68" s="86"/>
      <c r="F68" s="76"/>
      <c r="G68" s="76"/>
      <c r="H68" s="76"/>
      <c r="I68" s="76"/>
      <c r="J68" s="76"/>
      <c r="K68" s="76"/>
    </row>
    <row r="69" spans="1:11" x14ac:dyDescent="0.25">
      <c r="A69" s="79"/>
      <c r="B69" s="84"/>
      <c r="C69" s="85"/>
      <c r="D69" s="83"/>
      <c r="E69" s="86"/>
      <c r="F69" s="76"/>
      <c r="G69" s="76"/>
      <c r="H69" s="76"/>
      <c r="I69" s="76"/>
      <c r="J69" s="76"/>
      <c r="K69" s="76"/>
    </row>
    <row r="70" spans="1:11" x14ac:dyDescent="0.25">
      <c r="A70" s="79"/>
      <c r="B70" s="84"/>
      <c r="C70" s="85"/>
      <c r="D70" s="83"/>
      <c r="E70" s="83"/>
      <c r="F70" s="76"/>
      <c r="G70" s="76"/>
      <c r="H70" s="76"/>
      <c r="I70" s="76"/>
      <c r="J70" s="76"/>
      <c r="K70" s="76"/>
    </row>
    <row r="71" spans="1:11" x14ac:dyDescent="0.25">
      <c r="A71" s="79"/>
      <c r="B71" s="84"/>
      <c r="C71" s="85"/>
      <c r="D71" s="83"/>
      <c r="E71" s="83"/>
      <c r="F71" s="76"/>
      <c r="G71" s="76"/>
      <c r="H71" s="76"/>
      <c r="I71" s="76"/>
      <c r="J71" s="76"/>
      <c r="K71" s="76"/>
    </row>
    <row r="72" spans="1:11" ht="15.75" x14ac:dyDescent="0.25">
      <c r="A72" s="79"/>
      <c r="B72" s="84"/>
      <c r="C72" s="85"/>
      <c r="D72" s="83"/>
      <c r="E72" s="87"/>
      <c r="F72" s="76"/>
      <c r="G72" s="76"/>
      <c r="H72" s="76"/>
      <c r="I72" s="76"/>
      <c r="J72" s="76"/>
      <c r="K72" s="76"/>
    </row>
    <row r="73" spans="1:11" ht="15.75" x14ac:dyDescent="0.25">
      <c r="A73" s="79"/>
      <c r="B73" s="84"/>
      <c r="C73" s="85"/>
      <c r="D73" s="83"/>
      <c r="E73" s="87"/>
      <c r="F73" s="76"/>
      <c r="G73" s="76"/>
      <c r="H73" s="76"/>
      <c r="I73" s="76"/>
      <c r="J73" s="76"/>
      <c r="K73" s="76"/>
    </row>
    <row r="74" spans="1:11" ht="15.75" x14ac:dyDescent="0.25">
      <c r="A74" s="79"/>
      <c r="B74" s="84"/>
      <c r="C74" s="85"/>
      <c r="D74" s="83"/>
      <c r="E74" s="87"/>
      <c r="F74" s="76"/>
      <c r="G74" s="76"/>
      <c r="H74" s="76"/>
      <c r="I74" s="76"/>
      <c r="J74" s="76"/>
      <c r="K74" s="76"/>
    </row>
    <row r="75" spans="1:11" ht="15.75" x14ac:dyDescent="0.25">
      <c r="A75" s="79"/>
      <c r="B75" s="84"/>
      <c r="C75" s="85"/>
      <c r="D75" s="83"/>
      <c r="E75" s="87"/>
      <c r="F75" s="76"/>
      <c r="G75" s="76"/>
      <c r="H75" s="76"/>
      <c r="I75" s="76"/>
      <c r="J75" s="76"/>
      <c r="K75" s="76"/>
    </row>
    <row r="76" spans="1:11" ht="15.75" x14ac:dyDescent="0.25">
      <c r="A76" s="79"/>
      <c r="B76" s="84"/>
      <c r="C76" s="85"/>
      <c r="D76" s="83"/>
      <c r="E76" s="87"/>
      <c r="F76" s="76"/>
      <c r="G76" s="76"/>
      <c r="H76" s="76"/>
      <c r="I76" s="76"/>
      <c r="J76" s="76"/>
      <c r="K76" s="76"/>
    </row>
    <row r="77" spans="1:11" x14ac:dyDescent="0.25">
      <c r="A77" s="79"/>
      <c r="B77" s="84"/>
      <c r="C77" s="85"/>
      <c r="D77" s="83"/>
      <c r="E77" s="83"/>
      <c r="F77" s="76"/>
      <c r="G77" s="76"/>
      <c r="H77" s="76"/>
      <c r="I77" s="76"/>
      <c r="J77" s="76"/>
      <c r="K77" s="76"/>
    </row>
    <row r="78" spans="1:11" x14ac:dyDescent="0.25">
      <c r="A78" s="79"/>
      <c r="B78" s="84"/>
      <c r="C78" s="85"/>
      <c r="D78" s="83"/>
      <c r="E78" s="83"/>
      <c r="F78" s="76"/>
      <c r="G78" s="76"/>
      <c r="H78" s="76"/>
      <c r="I78" s="76"/>
      <c r="J78" s="76"/>
      <c r="K78" s="76"/>
    </row>
    <row r="79" spans="1:11" x14ac:dyDescent="0.25">
      <c r="A79" s="79"/>
      <c r="B79" s="84"/>
      <c r="C79" s="85"/>
      <c r="D79" s="83"/>
      <c r="E79" s="83"/>
      <c r="F79" s="76"/>
      <c r="G79" s="76"/>
      <c r="H79" s="76"/>
      <c r="I79" s="76"/>
      <c r="J79" s="76"/>
      <c r="K79" s="76"/>
    </row>
    <row r="80" spans="1:11" x14ac:dyDescent="0.25">
      <c r="A80" s="79"/>
      <c r="B80" s="84"/>
      <c r="C80" s="85"/>
      <c r="D80" s="83"/>
      <c r="E80" s="83"/>
      <c r="F80" s="76"/>
      <c r="G80" s="76"/>
      <c r="H80" s="76"/>
      <c r="I80" s="76"/>
      <c r="J80" s="76"/>
      <c r="K80" s="76"/>
    </row>
    <row r="81" spans="1:11" x14ac:dyDescent="0.25">
      <c r="A81" s="79"/>
      <c r="B81" s="84"/>
      <c r="C81" s="85"/>
      <c r="D81" s="83"/>
      <c r="E81" s="83"/>
      <c r="F81" s="76"/>
      <c r="G81" s="76"/>
      <c r="H81" s="76"/>
      <c r="I81" s="76"/>
      <c r="J81" s="76"/>
      <c r="K81" s="76"/>
    </row>
    <row r="82" spans="1:11" x14ac:dyDescent="0.25">
      <c r="A82" s="79"/>
      <c r="B82" s="84"/>
      <c r="C82" s="84"/>
      <c r="D82" s="83"/>
      <c r="E82" s="83"/>
      <c r="F82" s="76"/>
      <c r="G82" s="76"/>
      <c r="H82" s="76"/>
      <c r="I82" s="76"/>
      <c r="J82" s="76"/>
      <c r="K82" s="76"/>
    </row>
    <row r="83" spans="1:11" x14ac:dyDescent="0.25">
      <c r="A83" s="79"/>
      <c r="B83" s="84"/>
      <c r="C83" s="84"/>
      <c r="D83" s="83"/>
      <c r="E83" s="83"/>
      <c r="F83" s="76"/>
      <c r="G83" s="76"/>
      <c r="H83" s="76"/>
      <c r="I83" s="76"/>
      <c r="J83" s="76"/>
      <c r="K83" s="76"/>
    </row>
    <row r="84" spans="1:11" x14ac:dyDescent="0.25">
      <c r="A84" s="78"/>
      <c r="B84" s="86"/>
      <c r="C84" s="86"/>
      <c r="D84" s="86"/>
      <c r="E84" s="83"/>
      <c r="F84" s="76"/>
      <c r="G84" s="76"/>
      <c r="H84" s="76"/>
      <c r="I84" s="76"/>
      <c r="J84" s="76"/>
      <c r="K84" s="76"/>
    </row>
    <row r="85" spans="1:11" x14ac:dyDescent="0.25">
      <c r="A85" s="78"/>
      <c r="B85" s="86"/>
      <c r="C85" s="86"/>
      <c r="D85" s="83"/>
      <c r="E85" s="83"/>
      <c r="F85" s="76"/>
      <c r="G85" s="76"/>
      <c r="H85" s="76"/>
      <c r="I85" s="76"/>
      <c r="J85" s="76"/>
      <c r="K85" s="76"/>
    </row>
    <row r="86" spans="1:11" x14ac:dyDescent="0.25">
      <c r="A86" s="78"/>
      <c r="B86" s="86"/>
      <c r="C86" s="86"/>
      <c r="D86" s="83"/>
      <c r="E86" s="83"/>
      <c r="F86" s="76"/>
      <c r="G86" s="76"/>
      <c r="H86" s="76"/>
      <c r="I86" s="76"/>
      <c r="J86" s="76"/>
      <c r="K86" s="76"/>
    </row>
    <row r="87" spans="1:11" x14ac:dyDescent="0.25">
      <c r="A87" s="78"/>
      <c r="B87" s="86"/>
      <c r="C87" s="86"/>
      <c r="D87" s="84"/>
      <c r="E87" s="86"/>
      <c r="F87" s="76"/>
      <c r="G87" s="76"/>
      <c r="H87" s="76"/>
      <c r="I87" s="76"/>
      <c r="J87" s="76"/>
      <c r="K87" s="76"/>
    </row>
    <row r="88" spans="1:11" x14ac:dyDescent="0.25">
      <c r="A88" s="78"/>
      <c r="B88" s="86"/>
      <c r="C88" s="86"/>
      <c r="D88" s="88"/>
      <c r="E88" s="86"/>
      <c r="F88" s="76"/>
      <c r="G88" s="76"/>
      <c r="H88" s="76"/>
      <c r="I88" s="76"/>
      <c r="J88" s="76"/>
      <c r="K88" s="76"/>
    </row>
    <row r="89" spans="1:11" x14ac:dyDescent="0.25">
      <c r="A89" s="78"/>
      <c r="B89" s="86"/>
      <c r="C89" s="86"/>
      <c r="D89" s="83"/>
      <c r="E89" s="83"/>
      <c r="F89" s="76"/>
      <c r="G89" s="76"/>
      <c r="H89" s="76"/>
      <c r="I89" s="76"/>
      <c r="J89" s="76"/>
      <c r="K89" s="76"/>
    </row>
    <row r="90" spans="1:11" x14ac:dyDescent="0.25">
      <c r="A90" s="78"/>
      <c r="B90" s="86"/>
      <c r="C90" s="86"/>
      <c r="D90" s="83"/>
      <c r="E90" s="83"/>
      <c r="F90" s="76"/>
      <c r="G90" s="76"/>
      <c r="H90" s="76"/>
      <c r="I90" s="76"/>
      <c r="J90" s="76"/>
      <c r="K90" s="76"/>
    </row>
    <row r="91" spans="1:11" x14ac:dyDescent="0.25">
      <c r="A91" s="78"/>
      <c r="B91" s="86"/>
      <c r="C91" s="86"/>
      <c r="D91" s="83"/>
      <c r="E91" s="83"/>
      <c r="F91" s="76"/>
      <c r="G91" s="76"/>
      <c r="H91" s="76"/>
      <c r="I91" s="76"/>
      <c r="J91" s="76"/>
      <c r="K91" s="76"/>
    </row>
    <row r="92" spans="1:11" x14ac:dyDescent="0.25">
      <c r="A92" s="78"/>
      <c r="B92" s="86"/>
      <c r="C92" s="86"/>
      <c r="D92" s="83"/>
      <c r="E92" s="83"/>
      <c r="F92" s="76"/>
      <c r="G92" s="76"/>
      <c r="H92" s="76"/>
      <c r="I92" s="76"/>
      <c r="J92" s="76"/>
      <c r="K92" s="76"/>
    </row>
    <row r="93" spans="1:11" x14ac:dyDescent="0.25">
      <c r="A93" s="78"/>
      <c r="B93" s="86"/>
      <c r="C93" s="86"/>
      <c r="D93" s="83"/>
      <c r="E93" s="83"/>
      <c r="F93" s="76"/>
      <c r="G93" s="76"/>
      <c r="H93" s="76"/>
      <c r="I93" s="76"/>
      <c r="J93" s="76"/>
      <c r="K93" s="76"/>
    </row>
    <row r="94" spans="1:11" x14ac:dyDescent="0.25">
      <c r="A94" s="78"/>
      <c r="B94" s="86"/>
      <c r="C94" s="86"/>
      <c r="D94" s="83"/>
      <c r="E94" s="83"/>
      <c r="F94" s="76"/>
      <c r="G94" s="76"/>
      <c r="H94" s="76"/>
      <c r="I94" s="76"/>
      <c r="J94" s="76"/>
      <c r="K94" s="76"/>
    </row>
    <row r="95" spans="1:11" x14ac:dyDescent="0.25">
      <c r="A95" s="78"/>
      <c r="B95" s="86"/>
      <c r="C95" s="86"/>
      <c r="D95" s="83"/>
      <c r="E95" s="83"/>
      <c r="F95" s="76"/>
      <c r="G95" s="76"/>
      <c r="H95" s="76"/>
      <c r="I95" s="76"/>
      <c r="J95" s="76"/>
      <c r="K95" s="76"/>
    </row>
    <row r="96" spans="1:11" x14ac:dyDescent="0.25">
      <c r="A96" s="78"/>
      <c r="B96" s="86"/>
      <c r="C96" s="86"/>
      <c r="D96" s="83"/>
      <c r="E96" s="83"/>
      <c r="F96" s="76"/>
      <c r="G96" s="76"/>
      <c r="H96" s="76"/>
      <c r="I96" s="76"/>
      <c r="J96" s="76"/>
      <c r="K96" s="76"/>
    </row>
    <row r="97" spans="1:11" x14ac:dyDescent="0.25">
      <c r="A97" s="78"/>
      <c r="B97" s="86"/>
      <c r="C97" s="86"/>
      <c r="D97" s="83"/>
      <c r="E97" s="83"/>
      <c r="F97" s="76"/>
      <c r="G97" s="76"/>
      <c r="H97" s="76"/>
      <c r="I97" s="76"/>
      <c r="J97" s="76"/>
      <c r="K97" s="76"/>
    </row>
    <row r="98" spans="1:11" x14ac:dyDescent="0.25">
      <c r="A98" s="78"/>
      <c r="B98" s="86"/>
      <c r="C98" s="86"/>
      <c r="D98" s="83"/>
      <c r="E98" s="83"/>
      <c r="F98" s="76"/>
      <c r="G98" s="76"/>
      <c r="H98" s="76"/>
      <c r="I98" s="76"/>
      <c r="J98" s="76"/>
      <c r="K98" s="76"/>
    </row>
    <row r="99" spans="1:11" x14ac:dyDescent="0.25">
      <c r="A99" s="78"/>
      <c r="B99" s="86"/>
      <c r="C99" s="86"/>
      <c r="D99" s="83"/>
      <c r="E99" s="83"/>
      <c r="F99" s="76"/>
      <c r="G99" s="76"/>
      <c r="H99" s="76"/>
      <c r="I99" s="76"/>
      <c r="J99" s="76"/>
      <c r="K99" s="76"/>
    </row>
    <row r="100" spans="1:11" x14ac:dyDescent="0.25">
      <c r="A100" s="78"/>
      <c r="B100" s="86"/>
      <c r="C100" s="86"/>
      <c r="D100" s="83"/>
      <c r="E100" s="83"/>
      <c r="F100" s="76"/>
      <c r="G100" s="76"/>
      <c r="H100" s="76"/>
      <c r="I100" s="76"/>
      <c r="J100" s="76"/>
      <c r="K100" s="76"/>
    </row>
    <row r="101" spans="1:11" x14ac:dyDescent="0.25">
      <c r="A101" s="78"/>
      <c r="B101" s="86"/>
      <c r="C101" s="86"/>
      <c r="D101" s="83"/>
      <c r="E101" s="83"/>
      <c r="F101" s="76"/>
      <c r="G101" s="76"/>
      <c r="H101" s="76"/>
      <c r="I101" s="76"/>
      <c r="J101" s="76"/>
      <c r="K101" s="76"/>
    </row>
    <row r="102" spans="1:11" x14ac:dyDescent="0.25">
      <c r="A102" s="78"/>
      <c r="B102" s="86"/>
      <c r="C102" s="86"/>
      <c r="D102" s="83"/>
      <c r="E102" s="83"/>
      <c r="F102" s="76"/>
      <c r="G102" s="76"/>
      <c r="H102" s="76"/>
      <c r="I102" s="76"/>
      <c r="J102" s="76"/>
      <c r="K102" s="76"/>
    </row>
    <row r="103" spans="1:11" x14ac:dyDescent="0.25">
      <c r="A103" s="78"/>
      <c r="B103" s="86"/>
      <c r="C103" s="86"/>
      <c r="D103" s="83"/>
      <c r="E103" s="83"/>
      <c r="F103" s="76"/>
      <c r="G103" s="76"/>
      <c r="H103" s="76"/>
      <c r="I103" s="76"/>
      <c r="J103" s="76"/>
      <c r="K103" s="76"/>
    </row>
    <row r="104" spans="1:11" x14ac:dyDescent="0.25">
      <c r="A104" s="78"/>
      <c r="B104" s="86"/>
      <c r="C104" s="86"/>
      <c r="D104" s="83"/>
      <c r="E104" s="83"/>
      <c r="F104" s="76"/>
      <c r="G104" s="76"/>
      <c r="H104" s="76"/>
      <c r="I104" s="76"/>
      <c r="J104" s="76"/>
      <c r="K104" s="76"/>
    </row>
    <row r="105" spans="1:11" x14ac:dyDescent="0.25">
      <c r="A105" s="78"/>
      <c r="B105" s="86"/>
      <c r="C105" s="86"/>
      <c r="D105" s="83"/>
      <c r="E105" s="83"/>
      <c r="F105" s="76"/>
      <c r="G105" s="76"/>
      <c r="H105" s="76"/>
      <c r="I105" s="76"/>
      <c r="J105" s="76"/>
      <c r="K105" s="76"/>
    </row>
    <row r="106" spans="1:11" x14ac:dyDescent="0.25">
      <c r="A106" s="78"/>
      <c r="B106" s="86"/>
      <c r="C106" s="86"/>
      <c r="D106" s="83"/>
      <c r="E106" s="83"/>
      <c r="F106" s="76"/>
      <c r="G106" s="76"/>
      <c r="H106" s="76"/>
      <c r="I106" s="76"/>
      <c r="J106" s="76"/>
      <c r="K106" s="76"/>
    </row>
    <row r="107" spans="1:11" x14ac:dyDescent="0.25">
      <c r="A107" s="78"/>
      <c r="B107" s="86"/>
      <c r="C107" s="86"/>
      <c r="D107" s="83"/>
      <c r="E107" s="83"/>
      <c r="F107" s="76"/>
      <c r="G107" s="76"/>
      <c r="H107" s="76"/>
      <c r="I107" s="76"/>
      <c r="J107" s="76"/>
      <c r="K107" s="76"/>
    </row>
    <row r="108" spans="1:11" x14ac:dyDescent="0.25">
      <c r="A108" s="78"/>
      <c r="B108" s="86"/>
      <c r="C108" s="86"/>
      <c r="D108" s="83"/>
      <c r="E108" s="83"/>
      <c r="F108" s="76"/>
      <c r="G108" s="76"/>
      <c r="H108" s="76"/>
      <c r="I108" s="76"/>
      <c r="J108" s="76"/>
      <c r="K108" s="76"/>
    </row>
    <row r="109" spans="1:11" x14ac:dyDescent="0.25">
      <c r="A109" s="78"/>
      <c r="B109" s="86"/>
      <c r="C109" s="86"/>
      <c r="D109" s="83"/>
      <c r="E109" s="83"/>
      <c r="F109" s="76"/>
      <c r="G109" s="76"/>
      <c r="H109" s="76"/>
      <c r="I109" s="76"/>
      <c r="J109" s="76"/>
      <c r="K109" s="76"/>
    </row>
    <row r="110" spans="1:11" x14ac:dyDescent="0.25">
      <c r="A110" s="78"/>
      <c r="B110" s="86"/>
      <c r="C110" s="86"/>
      <c r="D110" s="83"/>
      <c r="E110" s="83"/>
      <c r="F110" s="76"/>
      <c r="G110" s="76"/>
      <c r="H110" s="76"/>
      <c r="I110" s="76"/>
      <c r="J110" s="76"/>
      <c r="K110" s="76"/>
    </row>
    <row r="111" spans="1:11" x14ac:dyDescent="0.25">
      <c r="A111" s="78"/>
      <c r="B111" s="86"/>
      <c r="C111" s="86"/>
      <c r="D111" s="83"/>
      <c r="E111" s="83"/>
      <c r="F111" s="76"/>
      <c r="G111" s="76"/>
      <c r="H111" s="76"/>
      <c r="I111" s="76"/>
      <c r="J111" s="76"/>
      <c r="K111" s="76"/>
    </row>
    <row r="112" spans="1:11" x14ac:dyDescent="0.25">
      <c r="A112" s="78"/>
      <c r="B112" s="86"/>
      <c r="C112" s="86"/>
      <c r="D112" s="83"/>
      <c r="E112" s="83"/>
      <c r="F112" s="76"/>
      <c r="G112" s="76"/>
      <c r="H112" s="76"/>
      <c r="I112" s="76"/>
      <c r="J112" s="76"/>
      <c r="K112" s="76"/>
    </row>
    <row r="113" spans="1:11" x14ac:dyDescent="0.25">
      <c r="A113" s="78"/>
      <c r="B113" s="86"/>
      <c r="C113" s="86"/>
      <c r="D113" s="83"/>
      <c r="E113" s="83"/>
      <c r="F113" s="76"/>
      <c r="G113" s="76"/>
      <c r="H113" s="76"/>
      <c r="I113" s="76"/>
      <c r="J113" s="76"/>
      <c r="K113" s="76"/>
    </row>
    <row r="114" spans="1:11" x14ac:dyDescent="0.25">
      <c r="A114" s="78"/>
      <c r="B114" s="86"/>
      <c r="C114" s="86"/>
      <c r="D114" s="83"/>
      <c r="E114" s="83"/>
      <c r="F114" s="76"/>
      <c r="G114" s="76"/>
      <c r="H114" s="76"/>
      <c r="I114" s="76"/>
      <c r="J114" s="76"/>
      <c r="K114" s="76"/>
    </row>
    <row r="115" spans="1:11" x14ac:dyDescent="0.25">
      <c r="A115" s="78"/>
      <c r="B115" s="86"/>
      <c r="C115" s="86"/>
      <c r="D115" s="83"/>
      <c r="E115" s="83"/>
      <c r="F115" s="76"/>
      <c r="G115" s="76"/>
      <c r="H115" s="76"/>
      <c r="I115" s="76"/>
      <c r="J115" s="76"/>
      <c r="K115" s="76"/>
    </row>
    <row r="116" spans="1:11" x14ac:dyDescent="0.25">
      <c r="A116" s="78"/>
      <c r="B116" s="86"/>
      <c r="C116" s="86"/>
      <c r="D116" s="83"/>
      <c r="E116" s="83"/>
      <c r="F116" s="76"/>
      <c r="G116" s="76"/>
      <c r="H116" s="76"/>
      <c r="I116" s="76"/>
      <c r="J116" s="76"/>
      <c r="K116" s="76"/>
    </row>
    <row r="117" spans="1:11" x14ac:dyDescent="0.25">
      <c r="A117" s="78"/>
      <c r="B117" s="86"/>
      <c r="C117" s="86"/>
      <c r="D117" s="83"/>
      <c r="E117" s="83"/>
      <c r="F117" s="76"/>
      <c r="G117" s="76"/>
      <c r="H117" s="76"/>
      <c r="I117" s="76"/>
      <c r="J117" s="76"/>
      <c r="K117" s="76"/>
    </row>
    <row r="118" spans="1:11" x14ac:dyDescent="0.25">
      <c r="A118" s="78"/>
      <c r="B118" s="86"/>
      <c r="C118" s="86"/>
      <c r="D118" s="83"/>
      <c r="E118" s="83"/>
      <c r="F118" s="76"/>
      <c r="G118" s="76"/>
      <c r="H118" s="76"/>
      <c r="I118" s="76"/>
      <c r="J118" s="76"/>
      <c r="K118" s="76"/>
    </row>
    <row r="119" spans="1:11" x14ac:dyDescent="0.25">
      <c r="A119" s="78"/>
      <c r="B119" s="86"/>
      <c r="C119" s="86"/>
      <c r="D119" s="83"/>
      <c r="E119" s="83"/>
      <c r="F119" s="76"/>
      <c r="G119" s="76"/>
      <c r="H119" s="76"/>
      <c r="I119" s="76"/>
      <c r="J119" s="76"/>
      <c r="K119" s="76"/>
    </row>
    <row r="120" spans="1:11" x14ac:dyDescent="0.25">
      <c r="A120" s="78"/>
      <c r="B120" s="86"/>
      <c r="C120" s="86"/>
      <c r="D120" s="83"/>
      <c r="E120" s="83"/>
      <c r="F120" s="76"/>
      <c r="G120" s="76"/>
      <c r="H120" s="76"/>
      <c r="I120" s="76"/>
      <c r="J120" s="76"/>
      <c r="K120" s="76"/>
    </row>
    <row r="121" spans="1:11" x14ac:dyDescent="0.25">
      <c r="A121" s="78"/>
      <c r="B121" s="86"/>
      <c r="C121" s="86"/>
      <c r="D121" s="83"/>
      <c r="E121" s="83"/>
      <c r="F121" s="76"/>
      <c r="G121" s="76"/>
      <c r="H121" s="76"/>
      <c r="I121" s="76"/>
      <c r="J121" s="76"/>
      <c r="K121" s="76"/>
    </row>
    <row r="122" spans="1:11" x14ac:dyDescent="0.25">
      <c r="A122" s="78"/>
      <c r="B122" s="86"/>
      <c r="C122" s="86"/>
      <c r="D122" s="83"/>
      <c r="E122" s="83"/>
      <c r="F122" s="76"/>
      <c r="G122" s="76"/>
      <c r="H122" s="76"/>
      <c r="I122" s="76"/>
      <c r="J122" s="76"/>
      <c r="K122" s="76"/>
    </row>
    <row r="123" spans="1:11" x14ac:dyDescent="0.25">
      <c r="A123" s="78"/>
      <c r="B123" s="86"/>
      <c r="C123" s="86"/>
      <c r="D123" s="83"/>
      <c r="E123" s="83"/>
      <c r="F123" s="76"/>
      <c r="G123" s="76"/>
      <c r="H123" s="76"/>
      <c r="I123" s="76"/>
      <c r="J123" s="76"/>
      <c r="K123" s="76"/>
    </row>
    <row r="124" spans="1:11" x14ac:dyDescent="0.25">
      <c r="A124" s="78"/>
      <c r="B124" s="86"/>
      <c r="C124" s="86"/>
      <c r="D124" s="83"/>
      <c r="E124" s="83"/>
      <c r="F124" s="76"/>
      <c r="G124" s="76"/>
      <c r="H124" s="76"/>
      <c r="I124" s="76"/>
      <c r="J124" s="76"/>
      <c r="K124" s="76"/>
    </row>
    <row r="125" spans="1:11" x14ac:dyDescent="0.25">
      <c r="A125" s="78"/>
      <c r="B125" s="86"/>
      <c r="C125" s="86"/>
      <c r="D125" s="83"/>
      <c r="E125" s="83"/>
      <c r="F125" s="76"/>
      <c r="G125" s="76"/>
      <c r="H125" s="76"/>
      <c r="I125" s="76"/>
      <c r="J125" s="76"/>
      <c r="K125" s="76"/>
    </row>
    <row r="126" spans="1:11" x14ac:dyDescent="0.25">
      <c r="A126" s="78"/>
      <c r="B126" s="86"/>
      <c r="C126" s="86"/>
      <c r="D126" s="83"/>
      <c r="E126" s="83"/>
      <c r="F126" s="76"/>
      <c r="G126" s="76"/>
      <c r="H126" s="76"/>
      <c r="I126" s="76"/>
      <c r="J126" s="76"/>
      <c r="K126" s="76"/>
    </row>
    <row r="127" spans="1:11" x14ac:dyDescent="0.25">
      <c r="A127" s="78"/>
      <c r="B127" s="86"/>
      <c r="C127" s="86"/>
      <c r="D127" s="83"/>
      <c r="E127" s="83"/>
      <c r="F127" s="76"/>
      <c r="G127" s="76"/>
      <c r="H127" s="76"/>
      <c r="I127" s="76"/>
      <c r="J127" s="76"/>
      <c r="K127" s="76"/>
    </row>
    <row r="128" spans="1:11" x14ac:dyDescent="0.25">
      <c r="A128" s="78"/>
      <c r="B128" s="86"/>
      <c r="C128" s="86"/>
      <c r="D128" s="83"/>
      <c r="E128" s="83"/>
      <c r="F128" s="76"/>
      <c r="G128" s="76"/>
      <c r="H128" s="76"/>
      <c r="I128" s="76"/>
      <c r="J128" s="76"/>
      <c r="K128" s="76"/>
    </row>
    <row r="129" spans="1:11" x14ac:dyDescent="0.25">
      <c r="A129" s="78"/>
      <c r="B129" s="86"/>
      <c r="C129" s="86"/>
      <c r="D129" s="83"/>
      <c r="E129" s="83"/>
      <c r="F129" s="76"/>
      <c r="G129" s="76"/>
      <c r="H129" s="76"/>
      <c r="I129" s="76"/>
      <c r="J129" s="76"/>
      <c r="K129" s="76"/>
    </row>
    <row r="130" spans="1:11" x14ac:dyDescent="0.25">
      <c r="A130" s="78"/>
      <c r="B130" s="86"/>
      <c r="C130" s="86"/>
      <c r="D130" s="83"/>
      <c r="E130" s="83"/>
      <c r="F130" s="76"/>
      <c r="G130" s="76"/>
      <c r="H130" s="76"/>
      <c r="I130" s="76"/>
      <c r="J130" s="76"/>
      <c r="K130" s="76"/>
    </row>
    <row r="131" spans="1:11" x14ac:dyDescent="0.25">
      <c r="A131" s="78"/>
      <c r="B131" s="86"/>
      <c r="C131" s="86"/>
      <c r="D131" s="83"/>
      <c r="E131" s="83"/>
      <c r="F131" s="76"/>
      <c r="G131" s="76"/>
      <c r="H131" s="76"/>
      <c r="I131" s="76"/>
      <c r="J131" s="76"/>
      <c r="K131" s="76"/>
    </row>
    <row r="132" spans="1:11" x14ac:dyDescent="0.25">
      <c r="A132" s="78"/>
      <c r="B132" s="86"/>
      <c r="C132" s="86"/>
      <c r="D132" s="83"/>
      <c r="E132" s="83"/>
      <c r="F132" s="76"/>
      <c r="G132" s="76"/>
      <c r="H132" s="76"/>
      <c r="I132" s="76"/>
      <c r="J132" s="76"/>
      <c r="K132" s="76"/>
    </row>
    <row r="133" spans="1:11" x14ac:dyDescent="0.25">
      <c r="A133" s="78"/>
      <c r="B133" s="86"/>
      <c r="C133" s="86"/>
      <c r="D133" s="83"/>
      <c r="E133" s="83"/>
      <c r="F133" s="76"/>
      <c r="G133" s="76"/>
      <c r="H133" s="76"/>
      <c r="I133" s="76"/>
      <c r="J133" s="76"/>
      <c r="K133" s="76"/>
    </row>
    <row r="134" spans="1:11" x14ac:dyDescent="0.25">
      <c r="A134" s="78"/>
      <c r="B134" s="86"/>
      <c r="C134" s="86"/>
      <c r="D134" s="83"/>
      <c r="E134" s="83"/>
      <c r="F134" s="76"/>
      <c r="G134" s="76"/>
      <c r="H134" s="76"/>
      <c r="I134" s="76"/>
      <c r="J134" s="76"/>
      <c r="K134" s="76"/>
    </row>
    <row r="135" spans="1:11" x14ac:dyDescent="0.25">
      <c r="A135" s="78"/>
      <c r="B135" s="86"/>
      <c r="C135" s="86"/>
      <c r="D135" s="83"/>
      <c r="E135" s="83"/>
      <c r="F135" s="76"/>
      <c r="G135" s="76"/>
      <c r="H135" s="76"/>
      <c r="I135" s="76"/>
      <c r="J135" s="76"/>
      <c r="K135" s="76"/>
    </row>
    <row r="136" spans="1:11" x14ac:dyDescent="0.25">
      <c r="A136" s="78"/>
      <c r="B136" s="86"/>
      <c r="C136" s="86"/>
      <c r="D136" s="83"/>
      <c r="E136" s="83"/>
      <c r="F136" s="76"/>
      <c r="G136" s="76"/>
      <c r="H136" s="76"/>
      <c r="I136" s="76"/>
      <c r="J136" s="76"/>
      <c r="K136" s="76"/>
    </row>
    <row r="137" spans="1:11" x14ac:dyDescent="0.25">
      <c r="A137" s="78"/>
      <c r="B137" s="86"/>
      <c r="C137" s="86"/>
      <c r="D137" s="83"/>
      <c r="E137" s="83"/>
      <c r="F137" s="76"/>
      <c r="G137" s="76"/>
      <c r="H137" s="76"/>
      <c r="I137" s="76"/>
      <c r="J137" s="76"/>
      <c r="K137" s="76"/>
    </row>
    <row r="138" spans="1:11" x14ac:dyDescent="0.25">
      <c r="A138" s="78"/>
      <c r="B138" s="86"/>
      <c r="C138" s="86"/>
      <c r="D138" s="83"/>
      <c r="E138" s="83"/>
      <c r="F138" s="76"/>
      <c r="G138" s="76"/>
      <c r="H138" s="76"/>
      <c r="I138" s="76"/>
      <c r="J138" s="76"/>
      <c r="K138" s="76"/>
    </row>
    <row r="139" spans="1:11" x14ac:dyDescent="0.25">
      <c r="A139" s="78"/>
      <c r="B139" s="86"/>
      <c r="C139" s="86"/>
      <c r="D139" s="83"/>
      <c r="E139" s="83"/>
      <c r="F139" s="76"/>
      <c r="G139" s="76"/>
      <c r="H139" s="76"/>
      <c r="I139" s="76"/>
      <c r="J139" s="76"/>
      <c r="K139" s="76"/>
    </row>
    <row r="140" spans="1:11" x14ac:dyDescent="0.25">
      <c r="A140" s="78"/>
      <c r="B140" s="86"/>
      <c r="C140" s="86"/>
      <c r="D140" s="83"/>
      <c r="E140" s="83"/>
      <c r="F140" s="76"/>
      <c r="G140" s="76"/>
      <c r="H140" s="76"/>
      <c r="I140" s="76"/>
      <c r="J140" s="76"/>
      <c r="K140" s="76"/>
    </row>
    <row r="141" spans="1:11" x14ac:dyDescent="0.25">
      <c r="A141" s="78"/>
      <c r="B141" s="86"/>
      <c r="C141" s="86"/>
      <c r="D141" s="83"/>
      <c r="E141" s="83"/>
      <c r="F141" s="76"/>
      <c r="G141" s="76"/>
      <c r="H141" s="76"/>
      <c r="I141" s="76"/>
      <c r="J141" s="76"/>
      <c r="K141" s="76"/>
    </row>
    <row r="142" spans="1:11" x14ac:dyDescent="0.25">
      <c r="A142" s="78"/>
      <c r="B142" s="86"/>
      <c r="C142" s="86"/>
      <c r="D142" s="83"/>
      <c r="E142" s="83"/>
      <c r="F142" s="76"/>
      <c r="G142" s="76"/>
      <c r="H142" s="76"/>
      <c r="I142" s="76"/>
      <c r="J142" s="76"/>
      <c r="K142" s="76"/>
    </row>
    <row r="143" spans="1:11" x14ac:dyDescent="0.25">
      <c r="A143" s="78"/>
      <c r="B143" s="86"/>
      <c r="C143" s="86"/>
      <c r="D143" s="83"/>
      <c r="E143" s="83"/>
      <c r="F143" s="76"/>
      <c r="G143" s="76"/>
      <c r="H143" s="76"/>
      <c r="I143" s="76"/>
      <c r="J143" s="76"/>
      <c r="K143" s="76"/>
    </row>
    <row r="144" spans="1:11" x14ac:dyDescent="0.25">
      <c r="A144" s="78"/>
      <c r="B144" s="86"/>
      <c r="C144" s="86"/>
      <c r="D144" s="83"/>
      <c r="E144" s="83"/>
      <c r="F144" s="76"/>
      <c r="G144" s="76"/>
      <c r="H144" s="76"/>
      <c r="I144" s="76"/>
      <c r="J144" s="76"/>
      <c r="K144" s="76"/>
    </row>
    <row r="145" spans="1:11" x14ac:dyDescent="0.25">
      <c r="A145" s="78"/>
      <c r="B145" s="86"/>
      <c r="C145" s="86"/>
      <c r="D145" s="83"/>
      <c r="E145" s="83"/>
      <c r="F145" s="76"/>
      <c r="G145" s="76"/>
      <c r="H145" s="76"/>
      <c r="I145" s="76"/>
      <c r="J145" s="76"/>
      <c r="K145" s="76"/>
    </row>
    <row r="146" spans="1:11" x14ac:dyDescent="0.25">
      <c r="A146" s="78"/>
      <c r="B146" s="86"/>
      <c r="C146" s="86"/>
      <c r="D146" s="83"/>
      <c r="E146" s="83"/>
      <c r="F146" s="76"/>
      <c r="G146" s="76"/>
      <c r="H146" s="76"/>
      <c r="I146" s="76"/>
      <c r="J146" s="76"/>
      <c r="K146" s="76"/>
    </row>
    <row r="147" spans="1:11" x14ac:dyDescent="0.25">
      <c r="A147" s="78"/>
      <c r="B147" s="86"/>
      <c r="C147" s="86"/>
      <c r="D147" s="83"/>
      <c r="E147" s="83"/>
      <c r="F147" s="76"/>
      <c r="G147" s="76"/>
      <c r="H147" s="76"/>
      <c r="I147" s="76"/>
      <c r="J147" s="76"/>
      <c r="K147" s="76"/>
    </row>
    <row r="148" spans="1:11" x14ac:dyDescent="0.25">
      <c r="A148" s="78"/>
      <c r="B148" s="86"/>
      <c r="C148" s="86"/>
      <c r="D148" s="83"/>
      <c r="E148" s="83"/>
      <c r="F148" s="76"/>
      <c r="G148" s="76"/>
      <c r="H148" s="76"/>
      <c r="I148" s="76"/>
      <c r="J148" s="76"/>
      <c r="K148" s="76"/>
    </row>
    <row r="149" spans="1:11" x14ac:dyDescent="0.25">
      <c r="A149" s="78"/>
      <c r="B149" s="86"/>
      <c r="C149" s="86"/>
      <c r="D149" s="83"/>
      <c r="E149" s="83"/>
      <c r="F149" s="76"/>
      <c r="G149" s="76"/>
      <c r="H149" s="76"/>
      <c r="I149" s="76"/>
      <c r="J149" s="76"/>
      <c r="K149" s="76"/>
    </row>
    <row r="150" spans="1:11" x14ac:dyDescent="0.25">
      <c r="A150" s="78"/>
      <c r="B150" s="86"/>
      <c r="C150" s="86"/>
      <c r="D150" s="83"/>
      <c r="E150" s="83"/>
      <c r="F150" s="76"/>
      <c r="G150" s="76"/>
      <c r="H150" s="76"/>
      <c r="I150" s="76"/>
      <c r="J150" s="76"/>
      <c r="K150" s="76"/>
    </row>
    <row r="151" spans="1:11" x14ac:dyDescent="0.25">
      <c r="A151" s="78"/>
      <c r="B151" s="86"/>
      <c r="C151" s="86"/>
      <c r="D151" s="83"/>
      <c r="E151" s="83"/>
      <c r="F151" s="76"/>
      <c r="G151" s="76"/>
      <c r="H151" s="76"/>
      <c r="I151" s="76"/>
      <c r="J151" s="76"/>
      <c r="K151" s="76"/>
    </row>
    <row r="152" spans="1:11" x14ac:dyDescent="0.25">
      <c r="A152" s="78"/>
      <c r="B152" s="86"/>
      <c r="C152" s="86"/>
      <c r="D152" s="83"/>
      <c r="E152" s="83"/>
      <c r="F152" s="76"/>
      <c r="G152" s="76"/>
      <c r="H152" s="76"/>
      <c r="I152" s="76"/>
      <c r="J152" s="76"/>
      <c r="K152" s="76"/>
    </row>
    <row r="153" spans="1:11" x14ac:dyDescent="0.25">
      <c r="A153" s="78"/>
      <c r="B153" s="86"/>
      <c r="C153" s="86"/>
      <c r="D153" s="83"/>
      <c r="E153" s="83"/>
      <c r="F153" s="76"/>
      <c r="G153" s="76"/>
      <c r="H153" s="76"/>
      <c r="I153" s="76"/>
      <c r="J153" s="76"/>
      <c r="K153" s="76"/>
    </row>
    <row r="154" spans="1:11" x14ac:dyDescent="0.25">
      <c r="A154" s="78"/>
      <c r="B154" s="86"/>
      <c r="C154" s="86"/>
      <c r="D154" s="83"/>
      <c r="E154" s="83"/>
      <c r="F154" s="76"/>
      <c r="G154" s="76"/>
      <c r="H154" s="76"/>
      <c r="I154" s="76"/>
      <c r="J154" s="76"/>
      <c r="K154" s="76"/>
    </row>
    <row r="155" spans="1:11" x14ac:dyDescent="0.25">
      <c r="A155" s="78"/>
      <c r="B155" s="86"/>
      <c r="C155" s="86"/>
      <c r="D155" s="83"/>
      <c r="E155" s="83"/>
      <c r="F155" s="76"/>
      <c r="G155" s="76"/>
      <c r="H155" s="76"/>
      <c r="I155" s="76"/>
      <c r="J155" s="76"/>
      <c r="K155" s="76"/>
    </row>
    <row r="156" spans="1:11" x14ac:dyDescent="0.25">
      <c r="A156" s="78"/>
      <c r="B156" s="86"/>
      <c r="C156" s="86"/>
      <c r="D156" s="83"/>
      <c r="E156" s="83"/>
      <c r="F156" s="76"/>
      <c r="G156" s="76"/>
      <c r="H156" s="76"/>
      <c r="I156" s="76"/>
      <c r="J156" s="76"/>
      <c r="K156" s="76"/>
    </row>
    <row r="157" spans="1:11" x14ac:dyDescent="0.25">
      <c r="A157" s="78"/>
      <c r="B157" s="86"/>
      <c r="C157" s="86"/>
      <c r="D157" s="83"/>
      <c r="E157" s="83"/>
      <c r="F157" s="76"/>
      <c r="G157" s="76"/>
      <c r="H157" s="76"/>
      <c r="I157" s="76"/>
      <c r="J157" s="76"/>
      <c r="K157" s="76"/>
    </row>
    <row r="158" spans="1:11" x14ac:dyDescent="0.25">
      <c r="A158" s="78"/>
      <c r="B158" s="86"/>
      <c r="C158" s="86"/>
      <c r="D158" s="83"/>
      <c r="E158" s="83"/>
      <c r="F158" s="76"/>
      <c r="G158" s="76"/>
      <c r="H158" s="76"/>
      <c r="I158" s="76"/>
      <c r="J158" s="76"/>
      <c r="K158" s="76"/>
    </row>
    <row r="159" spans="1:11" x14ac:dyDescent="0.25">
      <c r="A159" s="78"/>
      <c r="B159" s="86"/>
      <c r="C159" s="86"/>
      <c r="D159" s="83"/>
      <c r="E159" s="83"/>
      <c r="F159" s="76"/>
      <c r="G159" s="76"/>
      <c r="H159" s="76"/>
      <c r="I159" s="76"/>
      <c r="J159" s="76"/>
      <c r="K159" s="76"/>
    </row>
    <row r="160" spans="1:11" x14ac:dyDescent="0.25">
      <c r="A160" s="78"/>
      <c r="B160" s="86"/>
      <c r="C160" s="86"/>
      <c r="D160" s="83"/>
      <c r="E160" s="83"/>
      <c r="F160" s="76"/>
      <c r="G160" s="76"/>
      <c r="H160" s="76"/>
      <c r="I160" s="76"/>
      <c r="J160" s="76"/>
      <c r="K160" s="76"/>
    </row>
    <row r="161" spans="1:11" x14ac:dyDescent="0.25">
      <c r="A161" s="78"/>
      <c r="B161" s="86"/>
      <c r="C161" s="86"/>
      <c r="D161" s="83"/>
      <c r="E161" s="83"/>
      <c r="F161" s="76"/>
      <c r="G161" s="76"/>
      <c r="H161" s="76"/>
      <c r="I161" s="76"/>
      <c r="J161" s="76"/>
      <c r="K161" s="76"/>
    </row>
    <row r="162" spans="1:11" x14ac:dyDescent="0.25">
      <c r="A162" s="78"/>
      <c r="B162" s="86"/>
      <c r="C162" s="86"/>
      <c r="D162" s="83"/>
      <c r="E162" s="83"/>
      <c r="F162" s="76"/>
      <c r="G162" s="76"/>
      <c r="H162" s="76"/>
      <c r="I162" s="76"/>
      <c r="J162" s="76"/>
      <c r="K162" s="76"/>
    </row>
    <row r="163" spans="1:11" x14ac:dyDescent="0.25">
      <c r="A163" s="78"/>
      <c r="B163" s="86"/>
      <c r="C163" s="86"/>
      <c r="D163" s="83"/>
      <c r="E163" s="83"/>
      <c r="F163" s="76"/>
      <c r="G163" s="76"/>
      <c r="H163" s="76"/>
      <c r="I163" s="76"/>
      <c r="J163" s="76"/>
      <c r="K163" s="76"/>
    </row>
    <row r="164" spans="1:11" x14ac:dyDescent="0.25">
      <c r="A164" s="78"/>
      <c r="B164" s="86"/>
      <c r="C164" s="86"/>
      <c r="D164" s="83"/>
      <c r="E164" s="83"/>
      <c r="F164" s="76"/>
      <c r="G164" s="76"/>
      <c r="H164" s="76"/>
      <c r="I164" s="76"/>
      <c r="J164" s="76"/>
      <c r="K164" s="76"/>
    </row>
    <row r="165" spans="1:11" x14ac:dyDescent="0.25">
      <c r="A165" s="78"/>
      <c r="B165" s="86"/>
      <c r="C165" s="86"/>
      <c r="D165" s="83"/>
      <c r="E165" s="83"/>
      <c r="F165" s="76"/>
      <c r="G165" s="76"/>
      <c r="H165" s="76"/>
      <c r="I165" s="76"/>
      <c r="J165" s="76"/>
      <c r="K165" s="76"/>
    </row>
    <row r="166" spans="1:11" x14ac:dyDescent="0.25">
      <c r="A166" s="78"/>
      <c r="B166" s="86"/>
      <c r="C166" s="86"/>
      <c r="D166" s="83"/>
      <c r="E166" s="83"/>
      <c r="F166" s="76"/>
      <c r="G166" s="76"/>
      <c r="H166" s="76"/>
      <c r="I166" s="76"/>
      <c r="J166" s="76"/>
      <c r="K166" s="76"/>
    </row>
    <row r="167" spans="1:11" x14ac:dyDescent="0.25">
      <c r="A167" s="78"/>
      <c r="B167" s="86"/>
      <c r="C167" s="86"/>
      <c r="D167" s="83"/>
      <c r="E167" s="83"/>
      <c r="F167" s="76"/>
      <c r="G167" s="76"/>
      <c r="H167" s="76"/>
      <c r="I167" s="76"/>
      <c r="J167" s="76"/>
      <c r="K167" s="76"/>
    </row>
    <row r="168" spans="1:11" x14ac:dyDescent="0.25">
      <c r="A168" s="78"/>
      <c r="B168" s="78"/>
      <c r="C168" s="78"/>
      <c r="D168" s="80"/>
      <c r="E168" s="80"/>
      <c r="F168" s="76"/>
      <c r="G168" s="76"/>
      <c r="H168" s="76"/>
      <c r="I168" s="76"/>
      <c r="J168" s="76"/>
      <c r="K168" s="76"/>
    </row>
    <row r="169" spans="1:11" x14ac:dyDescent="0.25">
      <c r="A169" s="78"/>
      <c r="B169" s="78"/>
      <c r="C169" s="78"/>
      <c r="D169" s="80"/>
      <c r="E169" s="80"/>
      <c r="F169" s="76"/>
      <c r="G169" s="76"/>
      <c r="H169" s="76"/>
      <c r="I169" s="76"/>
      <c r="J169" s="76"/>
      <c r="K169" s="76"/>
    </row>
    <row r="170" spans="1:11" x14ac:dyDescent="0.25">
      <c r="A170" s="78"/>
      <c r="B170" s="78"/>
      <c r="C170" s="78"/>
      <c r="D170" s="80"/>
      <c r="E170" s="80"/>
      <c r="F170" s="76"/>
      <c r="G170" s="76"/>
      <c r="H170" s="76"/>
      <c r="I170" s="76"/>
      <c r="J170" s="76"/>
      <c r="K170" s="76"/>
    </row>
    <row r="171" spans="1:11" x14ac:dyDescent="0.25">
      <c r="A171" s="78"/>
      <c r="B171" s="78"/>
      <c r="C171" s="78"/>
      <c r="D171" s="80"/>
      <c r="E171" s="80"/>
      <c r="F171" s="76"/>
      <c r="G171" s="76"/>
      <c r="H171" s="76"/>
      <c r="I171" s="76"/>
      <c r="J171" s="76"/>
      <c r="K171" s="76"/>
    </row>
    <row r="172" spans="1:11" x14ac:dyDescent="0.25">
      <c r="A172" s="78"/>
      <c r="B172" s="78"/>
      <c r="C172" s="78"/>
      <c r="D172" s="80"/>
      <c r="E172" s="80"/>
      <c r="F172" s="76"/>
      <c r="G172" s="76"/>
      <c r="H172" s="76"/>
      <c r="I172" s="76"/>
      <c r="J172" s="76"/>
      <c r="K172" s="76"/>
    </row>
    <row r="173" spans="1:11" x14ac:dyDescent="0.25">
      <c r="A173" s="78"/>
      <c r="B173" s="78"/>
      <c r="C173" s="78"/>
      <c r="D173" s="80"/>
      <c r="E173" s="80"/>
      <c r="F173" s="76"/>
      <c r="G173" s="76"/>
      <c r="H173" s="76"/>
      <c r="I173" s="76"/>
      <c r="J173" s="76"/>
      <c r="K173" s="76"/>
    </row>
    <row r="174" spans="1:11" x14ac:dyDescent="0.25">
      <c r="A174" s="78"/>
      <c r="B174" s="78"/>
      <c r="C174" s="78"/>
      <c r="D174" s="80"/>
      <c r="E174" s="80"/>
      <c r="F174" s="76"/>
      <c r="G174" s="76"/>
      <c r="H174" s="76"/>
      <c r="I174" s="76"/>
      <c r="J174" s="76"/>
      <c r="K174" s="76"/>
    </row>
    <row r="175" spans="1:11" x14ac:dyDescent="0.25">
      <c r="A175" s="78"/>
      <c r="B175" s="78"/>
      <c r="C175" s="78"/>
      <c r="D175" s="80"/>
      <c r="E175" s="80"/>
      <c r="F175" s="76"/>
      <c r="G175" s="76"/>
      <c r="H175" s="76"/>
      <c r="I175" s="76"/>
      <c r="J175" s="76"/>
      <c r="K175" s="76"/>
    </row>
    <row r="176" spans="1:11" x14ac:dyDescent="0.25">
      <c r="A176" s="78"/>
      <c r="B176" s="78"/>
      <c r="C176" s="78"/>
      <c r="D176" s="80"/>
      <c r="E176" s="80"/>
      <c r="F176" s="76"/>
      <c r="G176" s="76"/>
      <c r="H176" s="76"/>
      <c r="I176" s="76"/>
      <c r="J176" s="76"/>
      <c r="K176" s="76"/>
    </row>
    <row r="177" spans="1:11" x14ac:dyDescent="0.25">
      <c r="A177" s="78"/>
      <c r="B177" s="78"/>
      <c r="C177" s="78"/>
      <c r="D177" s="80"/>
      <c r="E177" s="80"/>
      <c r="F177" s="76"/>
      <c r="G177" s="76"/>
      <c r="H177" s="76"/>
      <c r="I177" s="76"/>
      <c r="J177" s="76"/>
      <c r="K177" s="76"/>
    </row>
    <row r="178" spans="1:11" x14ac:dyDescent="0.25">
      <c r="A178" s="78"/>
      <c r="B178" s="78"/>
      <c r="C178" s="78"/>
      <c r="D178" s="80"/>
      <c r="E178" s="80"/>
      <c r="F178" s="76"/>
      <c r="G178" s="76"/>
      <c r="H178" s="76"/>
      <c r="I178" s="76"/>
      <c r="J178" s="76"/>
      <c r="K178" s="76"/>
    </row>
    <row r="179" spans="1:11" x14ac:dyDescent="0.25">
      <c r="A179" s="78"/>
      <c r="B179" s="78"/>
      <c r="C179" s="78"/>
      <c r="D179" s="80"/>
      <c r="E179" s="80"/>
      <c r="F179" s="76"/>
      <c r="G179" s="76"/>
      <c r="H179" s="76"/>
      <c r="I179" s="76"/>
      <c r="J179" s="76"/>
      <c r="K179" s="76"/>
    </row>
    <row r="180" spans="1:11" x14ac:dyDescent="0.25">
      <c r="A180" s="78"/>
      <c r="B180" s="78"/>
      <c r="C180" s="78"/>
      <c r="D180" s="80"/>
      <c r="E180" s="80"/>
      <c r="F180" s="76"/>
      <c r="G180" s="76"/>
      <c r="H180" s="76"/>
      <c r="I180" s="76"/>
      <c r="J180" s="76"/>
      <c r="K180" s="76"/>
    </row>
    <row r="181" spans="1:11" x14ac:dyDescent="0.25">
      <c r="A181" s="78"/>
      <c r="B181" s="78"/>
      <c r="C181" s="78"/>
      <c r="D181" s="80"/>
      <c r="E181" s="80"/>
      <c r="F181" s="76"/>
      <c r="G181" s="76"/>
      <c r="H181" s="76"/>
      <c r="I181" s="76"/>
      <c r="J181" s="76"/>
      <c r="K181" s="76"/>
    </row>
    <row r="182" spans="1:11" x14ac:dyDescent="0.25">
      <c r="A182" s="78"/>
      <c r="B182" s="78"/>
      <c r="C182" s="78"/>
      <c r="D182" s="80"/>
      <c r="E182" s="80"/>
      <c r="F182" s="76"/>
      <c r="G182" s="76"/>
      <c r="H182" s="76"/>
      <c r="I182" s="76"/>
      <c r="J182" s="76"/>
      <c r="K182" s="76"/>
    </row>
    <row r="183" spans="1:11" x14ac:dyDescent="0.25">
      <c r="A183" s="78"/>
      <c r="B183" s="78"/>
      <c r="C183" s="78"/>
      <c r="D183" s="80"/>
      <c r="E183" s="80"/>
      <c r="F183" s="76"/>
      <c r="G183" s="76"/>
      <c r="H183" s="76"/>
      <c r="I183" s="76"/>
      <c r="J183" s="76"/>
      <c r="K183" s="76"/>
    </row>
    <row r="184" spans="1:11" x14ac:dyDescent="0.25">
      <c r="A184" s="78"/>
      <c r="B184" s="78"/>
      <c r="C184" s="78"/>
      <c r="D184" s="80"/>
      <c r="E184" s="80"/>
      <c r="F184" s="76"/>
      <c r="G184" s="76"/>
      <c r="H184" s="76"/>
      <c r="I184" s="76"/>
      <c r="J184" s="76"/>
      <c r="K184" s="76"/>
    </row>
    <row r="185" spans="1:11" x14ac:dyDescent="0.25">
      <c r="A185" s="78"/>
      <c r="B185" s="78"/>
      <c r="C185" s="78"/>
      <c r="D185" s="80"/>
      <c r="E185" s="80"/>
      <c r="F185" s="76"/>
      <c r="G185" s="76"/>
      <c r="H185" s="76"/>
      <c r="I185" s="76"/>
      <c r="J185" s="76"/>
      <c r="K185" s="76"/>
    </row>
    <row r="186" spans="1:11" x14ac:dyDescent="0.25">
      <c r="A186" s="78"/>
      <c r="B186" s="78"/>
      <c r="C186" s="78"/>
      <c r="D186" s="80"/>
      <c r="E186" s="80"/>
      <c r="F186" s="76"/>
      <c r="G186" s="76"/>
      <c r="H186" s="76"/>
      <c r="I186" s="76"/>
      <c r="J186" s="76"/>
      <c r="K186" s="76"/>
    </row>
    <row r="187" spans="1:11" x14ac:dyDescent="0.25">
      <c r="A187" s="78"/>
      <c r="B187" s="78"/>
      <c r="C187" s="78"/>
      <c r="D187" s="80"/>
      <c r="E187" s="80"/>
      <c r="F187" s="76"/>
      <c r="G187" s="76"/>
      <c r="H187" s="76"/>
      <c r="I187" s="76"/>
      <c r="J187" s="76"/>
      <c r="K187" s="76"/>
    </row>
    <row r="188" spans="1:11" x14ac:dyDescent="0.25">
      <c r="A188" s="78"/>
      <c r="B188" s="78"/>
      <c r="C188" s="78"/>
      <c r="D188" s="80"/>
      <c r="E188" s="80"/>
      <c r="F188" s="76"/>
      <c r="G188" s="76"/>
      <c r="H188" s="76"/>
      <c r="I188" s="76"/>
      <c r="J188" s="76"/>
      <c r="K188" s="76"/>
    </row>
    <row r="189" spans="1:11" x14ac:dyDescent="0.25">
      <c r="A189" s="78"/>
      <c r="B189" s="78"/>
      <c r="C189" s="78"/>
      <c r="D189" s="80"/>
      <c r="E189" s="80"/>
      <c r="F189" s="76"/>
      <c r="G189" s="76"/>
      <c r="H189" s="76"/>
      <c r="I189" s="76"/>
      <c r="J189" s="76"/>
      <c r="K189" s="76"/>
    </row>
    <row r="190" spans="1:11" x14ac:dyDescent="0.25">
      <c r="A190" s="78"/>
      <c r="B190" s="78"/>
      <c r="C190" s="78"/>
      <c r="D190" s="80"/>
      <c r="E190" s="80"/>
      <c r="F190" s="76"/>
      <c r="G190" s="76"/>
      <c r="H190" s="76"/>
      <c r="I190" s="76"/>
      <c r="J190" s="76"/>
      <c r="K190" s="76"/>
    </row>
    <row r="191" spans="1:11" x14ac:dyDescent="0.25">
      <c r="A191" s="78"/>
      <c r="B191" s="78"/>
      <c r="C191" s="78"/>
      <c r="D191" s="80"/>
      <c r="E191" s="80"/>
      <c r="F191" s="76"/>
      <c r="G191" s="76"/>
      <c r="H191" s="76"/>
      <c r="I191" s="76"/>
      <c r="J191" s="76"/>
      <c r="K191" s="76"/>
    </row>
    <row r="192" spans="1:11" x14ac:dyDescent="0.25">
      <c r="A192" s="75"/>
      <c r="B192" s="75"/>
      <c r="C192" s="75"/>
      <c r="D192" s="76"/>
      <c r="E192" s="76"/>
      <c r="F192" s="76"/>
      <c r="G192" s="76"/>
      <c r="H192" s="76"/>
      <c r="I192" s="76"/>
      <c r="J192" s="76"/>
      <c r="K192" s="76"/>
    </row>
    <row r="193" spans="1:11" x14ac:dyDescent="0.25">
      <c r="A193" s="75"/>
      <c r="B193" s="75"/>
      <c r="C193" s="75"/>
      <c r="D193" s="76"/>
      <c r="E193" s="76"/>
      <c r="F193" s="76"/>
      <c r="G193" s="76"/>
      <c r="H193" s="76"/>
      <c r="I193" s="76"/>
      <c r="J193" s="76"/>
      <c r="K193" s="76"/>
    </row>
    <row r="194" spans="1:11" x14ac:dyDescent="0.25">
      <c r="A194" s="75"/>
      <c r="B194" s="75"/>
      <c r="C194" s="75"/>
      <c r="D194" s="76"/>
      <c r="E194" s="76"/>
      <c r="F194" s="76"/>
      <c r="G194" s="76"/>
      <c r="H194" s="76"/>
      <c r="I194" s="76"/>
      <c r="J194" s="76"/>
      <c r="K194" s="76"/>
    </row>
    <row r="195" spans="1:11" x14ac:dyDescent="0.25">
      <c r="A195" s="75"/>
      <c r="B195" s="75"/>
      <c r="C195" s="75"/>
      <c r="D195" s="76"/>
      <c r="E195" s="76"/>
      <c r="F195" s="76"/>
      <c r="G195" s="76"/>
      <c r="H195" s="76"/>
      <c r="I195" s="76"/>
      <c r="J195" s="76"/>
      <c r="K195" s="76"/>
    </row>
    <row r="196" spans="1:11" x14ac:dyDescent="0.25">
      <c r="A196" s="75"/>
      <c r="B196" s="75"/>
      <c r="C196" s="75"/>
      <c r="D196" s="76"/>
      <c r="E196" s="76"/>
      <c r="F196" s="76"/>
      <c r="G196" s="76"/>
      <c r="H196" s="76"/>
      <c r="I196" s="76"/>
      <c r="J196" s="76"/>
      <c r="K196" s="76"/>
    </row>
    <row r="197" spans="1:11" x14ac:dyDescent="0.25">
      <c r="A197" s="75"/>
      <c r="B197" s="75"/>
      <c r="C197" s="75"/>
      <c r="D197" s="76"/>
      <c r="E197" s="76"/>
      <c r="F197" s="76"/>
      <c r="G197" s="76"/>
      <c r="H197" s="76"/>
      <c r="I197" s="76"/>
      <c r="J197" s="76"/>
      <c r="K197" s="76"/>
    </row>
    <row r="198" spans="1:11" x14ac:dyDescent="0.25">
      <c r="A198" s="75"/>
      <c r="B198" s="75"/>
      <c r="C198" s="75"/>
      <c r="D198" s="76"/>
      <c r="E198" s="76"/>
      <c r="F198" s="76"/>
      <c r="G198" s="76"/>
      <c r="H198" s="76"/>
      <c r="I198" s="76"/>
      <c r="J198" s="76"/>
      <c r="K198" s="76"/>
    </row>
    <row r="199" spans="1:11" x14ac:dyDescent="0.25">
      <c r="A199" s="75"/>
      <c r="B199" s="75"/>
      <c r="C199" s="75"/>
      <c r="D199" s="76"/>
      <c r="E199" s="76"/>
      <c r="F199" s="76"/>
      <c r="G199" s="76"/>
      <c r="H199" s="76"/>
      <c r="I199" s="76"/>
      <c r="J199" s="76"/>
      <c r="K199" s="76"/>
    </row>
    <row r="200" spans="1:11" x14ac:dyDescent="0.25">
      <c r="A200" s="75"/>
      <c r="B200" s="75"/>
      <c r="C200" s="75"/>
      <c r="D200" s="76"/>
      <c r="E200" s="76"/>
      <c r="F200" s="76"/>
      <c r="G200" s="76"/>
      <c r="H200" s="76"/>
      <c r="I200" s="76"/>
      <c r="J200" s="76"/>
      <c r="K200" s="76"/>
    </row>
    <row r="201" spans="1:11" x14ac:dyDescent="0.25">
      <c r="A201" s="75"/>
      <c r="B201" s="75"/>
      <c r="C201" s="75"/>
      <c r="D201" s="76"/>
      <c r="E201" s="76"/>
      <c r="F201" s="76"/>
      <c r="G201" s="76"/>
      <c r="H201" s="76"/>
      <c r="I201" s="76"/>
      <c r="J201" s="76"/>
      <c r="K201" s="76"/>
    </row>
    <row r="202" spans="1:11" x14ac:dyDescent="0.25">
      <c r="A202" s="75"/>
      <c r="B202" s="75"/>
      <c r="C202" s="75"/>
      <c r="D202" s="76"/>
      <c r="E202" s="76"/>
      <c r="F202" s="76"/>
      <c r="G202" s="76"/>
      <c r="H202" s="76"/>
      <c r="I202" s="76"/>
      <c r="J202" s="76"/>
      <c r="K202" s="76"/>
    </row>
    <row r="203" spans="1:11" x14ac:dyDescent="0.25">
      <c r="A203" s="75"/>
      <c r="B203" s="75"/>
      <c r="C203" s="75"/>
      <c r="D203" s="76"/>
      <c r="E203" s="76"/>
      <c r="F203" s="76"/>
      <c r="G203" s="76"/>
      <c r="H203" s="76"/>
      <c r="I203" s="76"/>
      <c r="J203" s="76"/>
      <c r="K203" s="76"/>
    </row>
    <row r="204" spans="1:11" x14ac:dyDescent="0.25">
      <c r="A204" s="75"/>
      <c r="B204" s="75"/>
      <c r="C204" s="75"/>
      <c r="D204" s="76"/>
      <c r="E204" s="76"/>
      <c r="F204" s="76"/>
      <c r="G204" s="76"/>
      <c r="H204" s="76"/>
      <c r="I204" s="76"/>
      <c r="J204" s="76"/>
      <c r="K204" s="76"/>
    </row>
    <row r="205" spans="1:11" x14ac:dyDescent="0.25">
      <c r="A205" s="75"/>
      <c r="B205" s="75"/>
      <c r="C205" s="75"/>
      <c r="D205" s="76"/>
      <c r="E205" s="76"/>
      <c r="F205" s="76"/>
      <c r="G205" s="76"/>
      <c r="H205" s="76"/>
      <c r="I205" s="76"/>
      <c r="J205" s="76"/>
      <c r="K205" s="76"/>
    </row>
    <row r="206" spans="1:11" x14ac:dyDescent="0.25">
      <c r="A206" s="75"/>
      <c r="B206" s="75"/>
      <c r="C206" s="75"/>
      <c r="D206" s="76"/>
      <c r="E206" s="76"/>
      <c r="F206" s="76"/>
      <c r="G206" s="76"/>
      <c r="H206" s="76"/>
      <c r="I206" s="76"/>
      <c r="J206" s="76"/>
      <c r="K206" s="76"/>
    </row>
    <row r="207" spans="1:11" x14ac:dyDescent="0.25">
      <c r="A207" s="75"/>
      <c r="B207" s="75"/>
      <c r="C207" s="75"/>
      <c r="D207" s="76"/>
      <c r="E207" s="76"/>
      <c r="F207" s="76"/>
      <c r="G207" s="76"/>
      <c r="H207" s="76"/>
      <c r="I207" s="76"/>
      <c r="J207" s="76"/>
      <c r="K207" s="76"/>
    </row>
    <row r="208" spans="1:11" x14ac:dyDescent="0.25">
      <c r="A208" s="75"/>
      <c r="B208" s="75"/>
      <c r="C208" s="75"/>
      <c r="D208" s="76"/>
      <c r="E208" s="76"/>
      <c r="F208" s="76"/>
      <c r="G208" s="76"/>
      <c r="H208" s="76"/>
      <c r="I208" s="76"/>
      <c r="J208" s="76"/>
      <c r="K208" s="76"/>
    </row>
    <row r="209" spans="1:11" x14ac:dyDescent="0.25">
      <c r="A209" s="75"/>
      <c r="B209" s="75"/>
      <c r="C209" s="75"/>
      <c r="D209" s="76"/>
      <c r="E209" s="76"/>
      <c r="F209" s="76"/>
      <c r="G209" s="76"/>
      <c r="H209" s="76"/>
      <c r="I209" s="76"/>
      <c r="J209" s="76"/>
      <c r="K209" s="76"/>
    </row>
    <row r="210" spans="1:11" x14ac:dyDescent="0.25">
      <c r="A210" s="75"/>
      <c r="B210" s="75"/>
      <c r="C210" s="75"/>
      <c r="D210" s="76"/>
      <c r="E210" s="76"/>
      <c r="F210" s="76"/>
      <c r="G210" s="76"/>
      <c r="H210" s="76"/>
      <c r="I210" s="76"/>
      <c r="J210" s="76"/>
      <c r="K210" s="76"/>
    </row>
    <row r="211" spans="1:11" x14ac:dyDescent="0.25">
      <c r="A211" s="75"/>
      <c r="B211" s="75"/>
      <c r="C211" s="75"/>
      <c r="D211" s="76"/>
      <c r="E211" s="76"/>
      <c r="F211" s="76"/>
      <c r="G211" s="76"/>
      <c r="H211" s="76"/>
      <c r="I211" s="76"/>
      <c r="J211" s="76"/>
      <c r="K211" s="76"/>
    </row>
  </sheetData>
  <mergeCells count="1">
    <mergeCell ref="D3:E3"/>
  </mergeCells>
  <pageMargins left="0.7" right="0.7" top="0.75" bottom="0.75" header="0.3" footer="0.3"/>
  <pageSetup scale="75" orientation="portrait" r:id="rId1"/>
  <drawing r:id="rId2"/>
  <legacyDrawing r:id="rId3"/>
  <oleObjects>
    <mc:AlternateContent xmlns:mc="http://schemas.openxmlformats.org/markup-compatibility/2006">
      <mc:Choice Requires="x14">
        <oleObject progId="Word.Document.12" shapeId="739329" r:id="rId4">
          <objectPr defaultSize="0" r:id="rId5">
            <anchor moveWithCells="1">
              <from>
                <xdr:col>1</xdr:col>
                <xdr:colOff>0</xdr:colOff>
                <xdr:row>46</xdr:row>
                <xdr:rowOff>0</xdr:rowOff>
              </from>
              <to>
                <xdr:col>10</xdr:col>
                <xdr:colOff>390525</xdr:colOff>
                <xdr:row>50</xdr:row>
                <xdr:rowOff>95250</xdr:rowOff>
              </to>
            </anchor>
          </objectPr>
        </oleObject>
      </mc:Choice>
      <mc:Fallback>
        <oleObject progId="Word.Document.12" shapeId="739329" r:id="rId4"/>
      </mc:Fallback>
    </mc:AlternateContent>
  </oleObject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11"/>
  <sheetViews>
    <sheetView topLeftCell="A31" workbookViewId="0">
      <selection activeCell="N46" sqref="N46"/>
    </sheetView>
  </sheetViews>
  <sheetFormatPr defaultColWidth="9.140625" defaultRowHeight="15" x14ac:dyDescent="0.25"/>
  <cols>
    <col min="1" max="1" width="5.28515625" style="61" customWidth="1"/>
    <col min="2" max="2" width="9.140625" style="61"/>
    <col min="3" max="3" width="10.140625" style="61" customWidth="1"/>
    <col min="4" max="16384" width="9.140625" style="59"/>
  </cols>
  <sheetData>
    <row r="1" spans="1:10" ht="21" x14ac:dyDescent="0.35">
      <c r="A1" s="63" t="s">
        <v>206</v>
      </c>
    </row>
    <row r="2" spans="1:10" x14ac:dyDescent="0.25">
      <c r="B2" s="65">
        <v>3.2</v>
      </c>
      <c r="C2" s="61" t="s">
        <v>24</v>
      </c>
      <c r="D2" s="292" t="s">
        <v>248</v>
      </c>
    </row>
    <row r="3" spans="1:10" x14ac:dyDescent="0.25">
      <c r="B3" s="65" t="s">
        <v>75</v>
      </c>
      <c r="C3" s="61" t="s">
        <v>26</v>
      </c>
      <c r="D3" s="306" t="s">
        <v>247</v>
      </c>
      <c r="E3" s="306"/>
    </row>
    <row r="4" spans="1:10" x14ac:dyDescent="0.25">
      <c r="B4" s="25" t="s">
        <v>27</v>
      </c>
      <c r="D4" s="26" t="s">
        <v>76</v>
      </c>
      <c r="E4" s="66"/>
      <c r="F4" s="66"/>
      <c r="G4" s="66"/>
      <c r="H4" s="66"/>
      <c r="I4" s="66"/>
      <c r="J4" s="66"/>
    </row>
    <row r="5" spans="1:10" x14ac:dyDescent="0.25">
      <c r="B5" s="28"/>
    </row>
    <row r="6" spans="1:10" x14ac:dyDescent="0.25">
      <c r="F6" s="26" t="s">
        <v>29</v>
      </c>
      <c r="G6" s="26"/>
      <c r="H6" s="26" t="s">
        <v>218</v>
      </c>
      <c r="I6" s="26"/>
      <c r="J6" s="26"/>
    </row>
    <row r="7" spans="1:10" ht="26.25" x14ac:dyDescent="0.25">
      <c r="A7" s="60" t="s">
        <v>31</v>
      </c>
      <c r="B7" s="60" t="s">
        <v>32</v>
      </c>
      <c r="C7" s="60" t="s">
        <v>33</v>
      </c>
    </row>
    <row r="8" spans="1:10" x14ac:dyDescent="0.25">
      <c r="B8" s="62" t="s">
        <v>34</v>
      </c>
      <c r="C8" s="62" t="s">
        <v>3</v>
      </c>
    </row>
    <row r="9" spans="1:10" x14ac:dyDescent="0.25">
      <c r="A9" s="184">
        <v>1</v>
      </c>
      <c r="B9" s="33"/>
      <c r="C9" s="58">
        <v>25</v>
      </c>
      <c r="E9" s="61" t="s">
        <v>35</v>
      </c>
      <c r="F9" s="61"/>
    </row>
    <row r="10" spans="1:10" x14ac:dyDescent="0.25">
      <c r="A10" s="184">
        <v>1</v>
      </c>
      <c r="B10" s="33"/>
      <c r="C10" s="58">
        <v>24</v>
      </c>
      <c r="E10" s="61" t="s">
        <v>36</v>
      </c>
      <c r="F10" s="61"/>
    </row>
    <row r="11" spans="1:10" x14ac:dyDescent="0.25">
      <c r="A11" s="184">
        <v>1</v>
      </c>
      <c r="B11" s="33"/>
      <c r="C11" s="58">
        <v>27.5</v>
      </c>
      <c r="E11" s="61" t="s">
        <v>37</v>
      </c>
      <c r="F11" s="61"/>
    </row>
    <row r="12" spans="1:10" x14ac:dyDescent="0.25">
      <c r="A12" s="184">
        <v>1</v>
      </c>
      <c r="B12" s="33"/>
      <c r="C12" s="58">
        <v>28</v>
      </c>
      <c r="E12" s="61"/>
      <c r="F12" s="61"/>
    </row>
    <row r="13" spans="1:10" x14ac:dyDescent="0.25">
      <c r="A13" s="184">
        <v>1</v>
      </c>
      <c r="B13" s="33"/>
      <c r="C13" s="58">
        <v>25</v>
      </c>
      <c r="E13" s="61" t="s">
        <v>38</v>
      </c>
      <c r="F13" s="61"/>
    </row>
    <row r="14" spans="1:10" x14ac:dyDescent="0.25">
      <c r="A14" s="184">
        <v>1</v>
      </c>
      <c r="B14" s="33"/>
      <c r="C14" s="58">
        <v>17.5</v>
      </c>
      <c r="E14" s="61" t="s">
        <v>39</v>
      </c>
      <c r="F14" s="61"/>
    </row>
    <row r="15" spans="1:10" x14ac:dyDescent="0.25">
      <c r="A15" s="184">
        <v>1</v>
      </c>
      <c r="B15" s="33"/>
      <c r="C15" s="58">
        <v>22.5</v>
      </c>
      <c r="E15" s="61" t="s">
        <v>40</v>
      </c>
      <c r="F15" s="61"/>
    </row>
    <row r="16" spans="1:10" x14ac:dyDescent="0.25">
      <c r="A16" s="184">
        <v>1</v>
      </c>
      <c r="B16" s="33"/>
      <c r="C16" s="58">
        <v>30</v>
      </c>
      <c r="E16" s="61" t="s">
        <v>41</v>
      </c>
      <c r="F16" s="61"/>
    </row>
    <row r="17" spans="1:6" x14ac:dyDescent="0.25">
      <c r="A17" s="184"/>
      <c r="B17" s="33"/>
      <c r="C17" s="172"/>
      <c r="E17" s="61" t="s">
        <v>42</v>
      </c>
      <c r="F17" s="61"/>
    </row>
    <row r="18" spans="1:6" x14ac:dyDescent="0.25">
      <c r="A18" s="184"/>
      <c r="B18" s="33"/>
      <c r="C18" s="172"/>
      <c r="E18" s="61" t="s">
        <v>43</v>
      </c>
      <c r="F18" s="61"/>
    </row>
    <row r="19" spans="1:6" x14ac:dyDescent="0.25">
      <c r="A19" s="184"/>
      <c r="B19" s="33"/>
      <c r="C19" s="172"/>
      <c r="E19" s="61" t="s">
        <v>44</v>
      </c>
      <c r="F19" s="61"/>
    </row>
    <row r="20" spans="1:6" x14ac:dyDescent="0.25">
      <c r="A20" s="184"/>
      <c r="B20" s="33"/>
      <c r="C20" s="172"/>
      <c r="E20" s="61" t="s">
        <v>45</v>
      </c>
    </row>
    <row r="21" spans="1:6" x14ac:dyDescent="0.25">
      <c r="A21" s="184"/>
      <c r="B21" s="33"/>
      <c r="C21" s="172"/>
      <c r="E21" s="61" t="s">
        <v>46</v>
      </c>
    </row>
    <row r="22" spans="1:6" x14ac:dyDescent="0.25">
      <c r="A22" s="184"/>
      <c r="B22" s="33"/>
      <c r="C22" s="172"/>
      <c r="E22" s="61" t="s">
        <v>129</v>
      </c>
    </row>
    <row r="23" spans="1:6" x14ac:dyDescent="0.25">
      <c r="A23" s="184"/>
      <c r="B23" s="33"/>
      <c r="C23" s="172"/>
      <c r="E23" s="61"/>
    </row>
    <row r="24" spans="1:6" x14ac:dyDescent="0.25">
      <c r="A24" s="184"/>
      <c r="B24" s="33"/>
      <c r="C24" s="172"/>
    </row>
    <row r="25" spans="1:6" x14ac:dyDescent="0.25">
      <c r="A25" s="184"/>
      <c r="B25" s="33"/>
      <c r="C25" s="172"/>
    </row>
    <row r="26" spans="1:6" x14ac:dyDescent="0.25">
      <c r="A26" s="184"/>
      <c r="B26" s="33"/>
      <c r="C26" s="172"/>
    </row>
    <row r="27" spans="1:6" ht="15.75" x14ac:dyDescent="0.25">
      <c r="A27" s="184"/>
      <c r="B27" s="33"/>
      <c r="C27" s="172"/>
      <c r="E27" s="35"/>
    </row>
    <row r="28" spans="1:6" ht="15.75" x14ac:dyDescent="0.25">
      <c r="A28" s="184"/>
      <c r="B28" s="33"/>
      <c r="C28" s="172"/>
      <c r="E28" s="35"/>
    </row>
    <row r="29" spans="1:6" ht="15.75" x14ac:dyDescent="0.25">
      <c r="A29" s="184"/>
      <c r="B29" s="33"/>
      <c r="C29" s="172"/>
      <c r="E29" s="35"/>
    </row>
    <row r="30" spans="1:6" ht="15.75" x14ac:dyDescent="0.25">
      <c r="A30" s="65"/>
      <c r="B30" s="65"/>
      <c r="C30" s="77" t="s">
        <v>71</v>
      </c>
      <c r="E30" s="35"/>
    </row>
    <row r="31" spans="1:6" ht="15.75" x14ac:dyDescent="0.25">
      <c r="A31" s="65"/>
      <c r="B31" s="65"/>
      <c r="C31" s="32"/>
      <c r="E31" s="35"/>
    </row>
    <row r="32" spans="1:6" x14ac:dyDescent="0.25">
      <c r="A32" s="65"/>
      <c r="B32" s="65"/>
      <c r="C32" s="72"/>
    </row>
    <row r="33" spans="1:11" x14ac:dyDescent="0.25">
      <c r="A33" s="65"/>
      <c r="B33" s="65"/>
      <c r="C33" s="72"/>
    </row>
    <row r="34" spans="1:11" x14ac:dyDescent="0.25">
      <c r="A34" s="65"/>
      <c r="B34" s="65"/>
      <c r="C34" s="72"/>
    </row>
    <row r="35" spans="1:11" x14ac:dyDescent="0.25">
      <c r="A35" s="65"/>
      <c r="B35" s="65"/>
      <c r="C35" s="72"/>
    </row>
    <row r="36" spans="1:11" x14ac:dyDescent="0.25">
      <c r="A36" s="65"/>
      <c r="B36" s="65"/>
      <c r="C36" s="72"/>
    </row>
    <row r="37" spans="1:11" x14ac:dyDescent="0.25">
      <c r="A37" s="65"/>
      <c r="B37" s="65"/>
      <c r="C37" s="73"/>
    </row>
    <row r="38" spans="1:11" x14ac:dyDescent="0.25">
      <c r="A38" s="65"/>
      <c r="B38" s="65"/>
      <c r="C38" s="65"/>
    </row>
    <row r="39" spans="1:11" x14ac:dyDescent="0.25">
      <c r="B39" s="64"/>
      <c r="C39" s="64">
        <f>SUM(C9:C38)</f>
        <v>199.5</v>
      </c>
      <c r="D39" s="61" t="s">
        <v>48</v>
      </c>
    </row>
    <row r="40" spans="1:11" x14ac:dyDescent="0.25">
      <c r="A40" s="64">
        <f>SUM(A9:A38)</f>
        <v>8</v>
      </c>
      <c r="B40" s="61" t="s">
        <v>49</v>
      </c>
    </row>
    <row r="41" spans="1:11" x14ac:dyDescent="0.25">
      <c r="B41" s="180">
        <f>C39/A40</f>
        <v>24.9375</v>
      </c>
      <c r="C41" s="61" t="s">
        <v>50</v>
      </c>
    </row>
    <row r="42" spans="1:11" x14ac:dyDescent="0.25">
      <c r="D42" s="65">
        <v>30</v>
      </c>
      <c r="E42" s="61" t="s">
        <v>51</v>
      </c>
    </row>
    <row r="43" spans="1:11" x14ac:dyDescent="0.25">
      <c r="D43" s="67">
        <f>B41/D42</f>
        <v>0.83125000000000004</v>
      </c>
      <c r="E43" s="61" t="s">
        <v>52</v>
      </c>
    </row>
    <row r="45" spans="1:11" ht="24" customHeight="1" x14ac:dyDescent="0.25">
      <c r="A45" s="154" t="s">
        <v>145</v>
      </c>
    </row>
    <row r="46" spans="1:11" ht="21" x14ac:dyDescent="0.35">
      <c r="A46" s="74"/>
      <c r="B46" s="75"/>
      <c r="C46" s="75"/>
      <c r="D46" s="76"/>
      <c r="E46" s="76"/>
      <c r="F46" s="76"/>
      <c r="G46" s="76"/>
      <c r="H46" s="76"/>
      <c r="I46" s="76"/>
      <c r="J46" s="76"/>
      <c r="K46" s="76"/>
    </row>
    <row r="47" spans="1:11" x14ac:dyDescent="0.25">
      <c r="A47" s="75"/>
      <c r="B47" s="28"/>
      <c r="C47" s="75"/>
      <c r="D47" s="76"/>
      <c r="E47" s="76"/>
      <c r="F47" s="76"/>
      <c r="G47" s="76"/>
      <c r="H47" s="76"/>
      <c r="I47" s="76"/>
      <c r="J47" s="76"/>
      <c r="K47" s="76"/>
    </row>
    <row r="48" spans="1:11" x14ac:dyDescent="0.25">
      <c r="A48" s="75"/>
      <c r="B48" s="28"/>
      <c r="C48" s="75"/>
      <c r="D48" s="76"/>
      <c r="E48" s="76"/>
      <c r="F48" s="76"/>
      <c r="G48" s="76"/>
      <c r="H48" s="76"/>
      <c r="I48" s="76"/>
      <c r="J48" s="76"/>
      <c r="K48" s="76"/>
    </row>
    <row r="49" spans="1:11" x14ac:dyDescent="0.25">
      <c r="A49" s="75"/>
      <c r="B49" s="25"/>
      <c r="C49" s="75"/>
      <c r="D49" s="75"/>
      <c r="E49" s="76"/>
      <c r="F49" s="76"/>
      <c r="G49" s="76"/>
      <c r="H49" s="76"/>
      <c r="I49" s="76"/>
      <c r="J49" s="76"/>
      <c r="K49" s="76"/>
    </row>
    <row r="50" spans="1:11" x14ac:dyDescent="0.25">
      <c r="A50" s="78"/>
      <c r="B50" s="79"/>
      <c r="C50" s="78"/>
      <c r="D50" s="80"/>
      <c r="E50" s="80"/>
      <c r="F50" s="76"/>
      <c r="G50" s="76"/>
      <c r="H50" s="76"/>
      <c r="I50" s="76"/>
      <c r="J50" s="76"/>
      <c r="K50" s="76"/>
    </row>
    <row r="51" spans="1:11" x14ac:dyDescent="0.25">
      <c r="A51" s="78"/>
      <c r="B51" s="78"/>
      <c r="C51" s="78"/>
      <c r="D51" s="80"/>
      <c r="E51" s="80"/>
      <c r="F51" s="75"/>
      <c r="G51" s="75"/>
      <c r="H51" s="75"/>
      <c r="I51" s="75"/>
      <c r="J51" s="75"/>
      <c r="K51" s="76"/>
    </row>
    <row r="52" spans="1:11" ht="26.25" x14ac:dyDescent="0.25">
      <c r="A52" s="81"/>
      <c r="B52" s="82"/>
      <c r="C52" s="82"/>
      <c r="D52" s="83"/>
      <c r="E52" s="83"/>
      <c r="F52" s="76"/>
      <c r="G52" s="76"/>
      <c r="H52" s="76"/>
      <c r="I52" s="76"/>
      <c r="J52" s="76"/>
      <c r="K52" s="76"/>
    </row>
    <row r="53" spans="1:11" x14ac:dyDescent="0.25">
      <c r="A53" s="78"/>
      <c r="B53" s="84"/>
      <c r="C53" s="84"/>
      <c r="D53" s="83"/>
      <c r="E53" s="83"/>
      <c r="F53" s="76"/>
      <c r="G53" s="76"/>
      <c r="H53" s="76"/>
      <c r="I53" s="76"/>
      <c r="J53" s="76"/>
      <c r="K53" s="76"/>
    </row>
    <row r="54" spans="1:11" x14ac:dyDescent="0.25">
      <c r="A54" s="79"/>
      <c r="B54" s="84"/>
      <c r="C54" s="85"/>
      <c r="D54" s="83"/>
      <c r="E54" s="86"/>
      <c r="F54" s="75"/>
      <c r="G54" s="76"/>
      <c r="H54" s="76"/>
      <c r="I54" s="76"/>
      <c r="J54" s="76"/>
      <c r="K54" s="76"/>
    </row>
    <row r="55" spans="1:11" x14ac:dyDescent="0.25">
      <c r="A55" s="79"/>
      <c r="B55" s="84"/>
      <c r="C55" s="85"/>
      <c r="D55" s="83"/>
      <c r="E55" s="86"/>
      <c r="F55" s="75"/>
      <c r="G55" s="76"/>
      <c r="H55" s="76"/>
      <c r="I55" s="76"/>
      <c r="J55" s="76"/>
      <c r="K55" s="76"/>
    </row>
    <row r="56" spans="1:11" x14ac:dyDescent="0.25">
      <c r="A56" s="79"/>
      <c r="B56" s="84"/>
      <c r="C56" s="85"/>
      <c r="D56" s="83"/>
      <c r="E56" s="86"/>
      <c r="F56" s="75"/>
      <c r="G56" s="76"/>
      <c r="H56" s="76"/>
      <c r="I56" s="76"/>
      <c r="J56" s="76"/>
      <c r="K56" s="76"/>
    </row>
    <row r="57" spans="1:11" x14ac:dyDescent="0.25">
      <c r="A57" s="79"/>
      <c r="B57" s="84"/>
      <c r="C57" s="85"/>
      <c r="D57" s="83"/>
      <c r="E57" s="86"/>
      <c r="F57" s="75"/>
      <c r="G57" s="76"/>
      <c r="H57" s="76"/>
      <c r="I57" s="76"/>
      <c r="J57" s="76"/>
      <c r="K57" s="76"/>
    </row>
    <row r="58" spans="1:11" x14ac:dyDescent="0.25">
      <c r="A58" s="79"/>
      <c r="B58" s="84"/>
      <c r="C58" s="85"/>
      <c r="D58" s="83"/>
      <c r="E58" s="86"/>
      <c r="F58" s="75"/>
      <c r="G58" s="76"/>
      <c r="H58" s="76"/>
      <c r="I58" s="76"/>
      <c r="J58" s="76"/>
      <c r="K58" s="76"/>
    </row>
    <row r="59" spans="1:11" x14ac:dyDescent="0.25">
      <c r="A59" s="79"/>
      <c r="B59" s="84"/>
      <c r="C59" s="85"/>
      <c r="D59" s="83"/>
      <c r="E59" s="86"/>
      <c r="F59" s="75"/>
      <c r="G59" s="76"/>
      <c r="H59" s="76"/>
      <c r="I59" s="76"/>
      <c r="J59" s="76"/>
      <c r="K59" s="76"/>
    </row>
    <row r="60" spans="1:11" x14ac:dyDescent="0.25">
      <c r="A60" s="79"/>
      <c r="B60" s="84"/>
      <c r="C60" s="85"/>
      <c r="D60" s="83"/>
      <c r="E60" s="86"/>
      <c r="F60" s="75"/>
      <c r="G60" s="76"/>
      <c r="H60" s="76"/>
      <c r="I60" s="76"/>
      <c r="J60" s="76"/>
      <c r="K60" s="76"/>
    </row>
    <row r="61" spans="1:11" x14ac:dyDescent="0.25">
      <c r="A61" s="79"/>
      <c r="B61" s="84"/>
      <c r="C61" s="85"/>
      <c r="D61" s="83"/>
      <c r="E61" s="86"/>
      <c r="F61" s="75"/>
      <c r="G61" s="76"/>
      <c r="H61" s="76"/>
      <c r="I61" s="76"/>
      <c r="J61" s="76"/>
      <c r="K61" s="76"/>
    </row>
    <row r="62" spans="1:11" x14ac:dyDescent="0.25">
      <c r="A62" s="79"/>
      <c r="B62" s="84"/>
      <c r="C62" s="85"/>
      <c r="D62" s="83"/>
      <c r="E62" s="86"/>
      <c r="F62" s="75"/>
      <c r="G62" s="76"/>
      <c r="H62" s="76"/>
      <c r="I62" s="76"/>
      <c r="J62" s="76"/>
      <c r="K62" s="76"/>
    </row>
    <row r="63" spans="1:11" x14ac:dyDescent="0.25">
      <c r="A63" s="79"/>
      <c r="B63" s="84"/>
      <c r="C63" s="85"/>
      <c r="D63" s="83"/>
      <c r="E63" s="86"/>
      <c r="F63" s="75"/>
      <c r="G63" s="76"/>
      <c r="H63" s="76"/>
      <c r="I63" s="76"/>
      <c r="J63" s="76"/>
      <c r="K63" s="76"/>
    </row>
    <row r="64" spans="1:11" x14ac:dyDescent="0.25">
      <c r="A64" s="79"/>
      <c r="B64" s="84"/>
      <c r="C64" s="85"/>
      <c r="D64" s="83"/>
      <c r="E64" s="86"/>
      <c r="F64" s="75"/>
      <c r="G64" s="76"/>
      <c r="H64" s="76"/>
      <c r="I64" s="76"/>
      <c r="J64" s="76"/>
      <c r="K64" s="76"/>
    </row>
    <row r="65" spans="1:11" x14ac:dyDescent="0.25">
      <c r="A65" s="79"/>
      <c r="B65" s="84"/>
      <c r="C65" s="85"/>
      <c r="D65" s="83"/>
      <c r="E65" s="86"/>
      <c r="F65" s="76"/>
      <c r="G65" s="76"/>
      <c r="H65" s="76"/>
      <c r="I65" s="76"/>
      <c r="J65" s="76"/>
      <c r="K65" s="76"/>
    </row>
    <row r="66" spans="1:11" x14ac:dyDescent="0.25">
      <c r="A66" s="79"/>
      <c r="B66" s="84"/>
      <c r="C66" s="85"/>
      <c r="D66" s="83"/>
      <c r="E66" s="86"/>
      <c r="F66" s="76"/>
      <c r="G66" s="76"/>
      <c r="H66" s="76"/>
      <c r="I66" s="76"/>
      <c r="J66" s="76"/>
      <c r="K66" s="76"/>
    </row>
    <row r="67" spans="1:11" x14ac:dyDescent="0.25">
      <c r="A67" s="79"/>
      <c r="B67" s="84"/>
      <c r="C67" s="85"/>
      <c r="D67" s="83"/>
      <c r="E67" s="83"/>
      <c r="F67" s="76"/>
      <c r="G67" s="76"/>
      <c r="H67" s="76"/>
      <c r="I67" s="76"/>
      <c r="J67" s="76"/>
      <c r="K67" s="76"/>
    </row>
    <row r="68" spans="1:11" x14ac:dyDescent="0.25">
      <c r="A68" s="79"/>
      <c r="B68" s="84"/>
      <c r="C68" s="85"/>
      <c r="D68" s="83"/>
      <c r="E68" s="86"/>
      <c r="F68" s="76"/>
      <c r="G68" s="76"/>
      <c r="H68" s="76"/>
      <c r="I68" s="76"/>
      <c r="J68" s="76"/>
      <c r="K68" s="76"/>
    </row>
    <row r="69" spans="1:11" x14ac:dyDescent="0.25">
      <c r="A69" s="79"/>
      <c r="B69" s="84"/>
      <c r="C69" s="85"/>
      <c r="D69" s="83"/>
      <c r="E69" s="86"/>
      <c r="F69" s="76"/>
      <c r="G69" s="76"/>
      <c r="H69" s="76"/>
      <c r="I69" s="76"/>
      <c r="J69" s="76"/>
      <c r="K69" s="76"/>
    </row>
    <row r="70" spans="1:11" x14ac:dyDescent="0.25">
      <c r="A70" s="79"/>
      <c r="B70" s="84"/>
      <c r="C70" s="85"/>
      <c r="D70" s="83"/>
      <c r="E70" s="83"/>
      <c r="F70" s="76"/>
      <c r="G70" s="76"/>
      <c r="H70" s="76"/>
      <c r="I70" s="76"/>
      <c r="J70" s="76"/>
      <c r="K70" s="76"/>
    </row>
    <row r="71" spans="1:11" x14ac:dyDescent="0.25">
      <c r="A71" s="79"/>
      <c r="B71" s="84"/>
      <c r="C71" s="85"/>
      <c r="D71" s="83"/>
      <c r="E71" s="83"/>
      <c r="F71" s="76"/>
      <c r="G71" s="76"/>
      <c r="H71" s="76"/>
      <c r="I71" s="76"/>
      <c r="J71" s="76"/>
      <c r="K71" s="76"/>
    </row>
    <row r="72" spans="1:11" ht="15.75" x14ac:dyDescent="0.25">
      <c r="A72" s="79"/>
      <c r="B72" s="84"/>
      <c r="C72" s="85"/>
      <c r="D72" s="83"/>
      <c r="E72" s="87"/>
      <c r="F72" s="76"/>
      <c r="G72" s="76"/>
      <c r="H72" s="76"/>
      <c r="I72" s="76"/>
      <c r="J72" s="76"/>
      <c r="K72" s="76"/>
    </row>
    <row r="73" spans="1:11" ht="15.75" x14ac:dyDescent="0.25">
      <c r="A73" s="79"/>
      <c r="B73" s="84"/>
      <c r="C73" s="85"/>
      <c r="D73" s="83"/>
      <c r="E73" s="87"/>
      <c r="F73" s="76"/>
      <c r="G73" s="76"/>
      <c r="H73" s="76"/>
      <c r="I73" s="76"/>
      <c r="J73" s="76"/>
      <c r="K73" s="76"/>
    </row>
    <row r="74" spans="1:11" ht="15.75" x14ac:dyDescent="0.25">
      <c r="A74" s="79"/>
      <c r="B74" s="84"/>
      <c r="C74" s="85"/>
      <c r="D74" s="83"/>
      <c r="E74" s="87"/>
      <c r="F74" s="76"/>
      <c r="G74" s="76"/>
      <c r="H74" s="76"/>
      <c r="I74" s="76"/>
      <c r="J74" s="76"/>
      <c r="K74" s="76"/>
    </row>
    <row r="75" spans="1:11" ht="15.75" x14ac:dyDescent="0.25">
      <c r="A75" s="79"/>
      <c r="B75" s="84"/>
      <c r="C75" s="85"/>
      <c r="D75" s="83"/>
      <c r="E75" s="87"/>
      <c r="F75" s="76"/>
      <c r="G75" s="76"/>
      <c r="H75" s="76"/>
      <c r="I75" s="76"/>
      <c r="J75" s="76"/>
      <c r="K75" s="76"/>
    </row>
    <row r="76" spans="1:11" ht="15.75" x14ac:dyDescent="0.25">
      <c r="A76" s="79"/>
      <c r="B76" s="84"/>
      <c r="C76" s="85"/>
      <c r="D76" s="83"/>
      <c r="E76" s="87"/>
      <c r="F76" s="76"/>
      <c r="G76" s="76"/>
      <c r="H76" s="76"/>
      <c r="I76" s="76"/>
      <c r="J76" s="76"/>
      <c r="K76" s="76"/>
    </row>
    <row r="77" spans="1:11" x14ac:dyDescent="0.25">
      <c r="A77" s="79"/>
      <c r="B77" s="84"/>
      <c r="C77" s="85"/>
      <c r="D77" s="83"/>
      <c r="E77" s="83"/>
      <c r="F77" s="76"/>
      <c r="G77" s="76"/>
      <c r="H77" s="76"/>
      <c r="I77" s="76"/>
      <c r="J77" s="76"/>
      <c r="K77" s="76"/>
    </row>
    <row r="78" spans="1:11" x14ac:dyDescent="0.25">
      <c r="A78" s="79"/>
      <c r="B78" s="84"/>
      <c r="C78" s="85"/>
      <c r="D78" s="83"/>
      <c r="E78" s="83"/>
      <c r="F78" s="76"/>
      <c r="G78" s="76"/>
      <c r="H78" s="76"/>
      <c r="I78" s="76"/>
      <c r="J78" s="76"/>
      <c r="K78" s="76"/>
    </row>
    <row r="79" spans="1:11" x14ac:dyDescent="0.25">
      <c r="A79" s="79"/>
      <c r="B79" s="84"/>
      <c r="C79" s="85"/>
      <c r="D79" s="83"/>
      <c r="E79" s="83"/>
      <c r="F79" s="76"/>
      <c r="G79" s="76"/>
      <c r="H79" s="76"/>
      <c r="I79" s="76"/>
      <c r="J79" s="76"/>
      <c r="K79" s="76"/>
    </row>
    <row r="80" spans="1:11" x14ac:dyDescent="0.25">
      <c r="A80" s="79"/>
      <c r="B80" s="84"/>
      <c r="C80" s="85"/>
      <c r="D80" s="83"/>
      <c r="E80" s="83"/>
      <c r="F80" s="76"/>
      <c r="G80" s="76"/>
      <c r="H80" s="76"/>
      <c r="I80" s="76"/>
      <c r="J80" s="76"/>
      <c r="K80" s="76"/>
    </row>
    <row r="81" spans="1:11" x14ac:dyDescent="0.25">
      <c r="A81" s="79"/>
      <c r="B81" s="84"/>
      <c r="C81" s="85"/>
      <c r="D81" s="83"/>
      <c r="E81" s="83"/>
      <c r="F81" s="76"/>
      <c r="G81" s="76"/>
      <c r="H81" s="76"/>
      <c r="I81" s="76"/>
      <c r="J81" s="76"/>
      <c r="K81" s="76"/>
    </row>
    <row r="82" spans="1:11" x14ac:dyDescent="0.25">
      <c r="A82" s="79"/>
      <c r="B82" s="84"/>
      <c r="C82" s="84"/>
      <c r="D82" s="83"/>
      <c r="E82" s="83"/>
      <c r="F82" s="76"/>
      <c r="G82" s="76"/>
      <c r="H82" s="76"/>
      <c r="I82" s="76"/>
      <c r="J82" s="76"/>
      <c r="K82" s="76"/>
    </row>
    <row r="83" spans="1:11" x14ac:dyDescent="0.25">
      <c r="A83" s="79"/>
      <c r="B83" s="84"/>
      <c r="C83" s="84"/>
      <c r="D83" s="83"/>
      <c r="E83" s="83"/>
      <c r="F83" s="76"/>
      <c r="G83" s="76"/>
      <c r="H83" s="76"/>
      <c r="I83" s="76"/>
      <c r="J83" s="76"/>
      <c r="K83" s="76"/>
    </row>
    <row r="84" spans="1:11" x14ac:dyDescent="0.25">
      <c r="A84" s="78"/>
      <c r="B84" s="86"/>
      <c r="C84" s="86"/>
      <c r="D84" s="86"/>
      <c r="E84" s="83"/>
      <c r="F84" s="76"/>
      <c r="G84" s="76"/>
      <c r="H84" s="76"/>
      <c r="I84" s="76"/>
      <c r="J84" s="76"/>
      <c r="K84" s="76"/>
    </row>
    <row r="85" spans="1:11" x14ac:dyDescent="0.25">
      <c r="A85" s="78"/>
      <c r="B85" s="86"/>
      <c r="C85" s="86"/>
      <c r="D85" s="83"/>
      <c r="E85" s="83"/>
      <c r="F85" s="76"/>
      <c r="G85" s="76"/>
      <c r="H85" s="76"/>
      <c r="I85" s="76"/>
      <c r="J85" s="76"/>
      <c r="K85" s="76"/>
    </row>
    <row r="86" spans="1:11" x14ac:dyDescent="0.25">
      <c r="A86" s="78"/>
      <c r="B86" s="86"/>
      <c r="C86" s="86"/>
      <c r="D86" s="83"/>
      <c r="E86" s="83"/>
      <c r="F86" s="76"/>
      <c r="G86" s="76"/>
      <c r="H86" s="76"/>
      <c r="I86" s="76"/>
      <c r="J86" s="76"/>
      <c r="K86" s="76"/>
    </row>
    <row r="87" spans="1:11" x14ac:dyDescent="0.25">
      <c r="A87" s="78"/>
      <c r="B87" s="86"/>
      <c r="C87" s="86"/>
      <c r="D87" s="84"/>
      <c r="E87" s="86"/>
      <c r="F87" s="76"/>
      <c r="G87" s="76"/>
      <c r="H87" s="76"/>
      <c r="I87" s="76"/>
      <c r="J87" s="76"/>
      <c r="K87" s="76"/>
    </row>
    <row r="88" spans="1:11" x14ac:dyDescent="0.25">
      <c r="A88" s="78"/>
      <c r="B88" s="86"/>
      <c r="C88" s="86"/>
      <c r="D88" s="88"/>
      <c r="E88" s="86"/>
      <c r="F88" s="76"/>
      <c r="G88" s="76"/>
      <c r="H88" s="76"/>
      <c r="I88" s="76"/>
      <c r="J88" s="76"/>
      <c r="K88" s="76"/>
    </row>
    <row r="89" spans="1:11" x14ac:dyDescent="0.25">
      <c r="A89" s="78"/>
      <c r="B89" s="86"/>
      <c r="C89" s="86"/>
      <c r="D89" s="83"/>
      <c r="E89" s="83"/>
      <c r="F89" s="76"/>
      <c r="G89" s="76"/>
      <c r="H89" s="76"/>
      <c r="I89" s="76"/>
      <c r="J89" s="76"/>
      <c r="K89" s="76"/>
    </row>
    <row r="90" spans="1:11" x14ac:dyDescent="0.25">
      <c r="A90" s="78"/>
      <c r="B90" s="86"/>
      <c r="C90" s="86"/>
      <c r="D90" s="83"/>
      <c r="E90" s="83"/>
      <c r="F90" s="76"/>
      <c r="G90" s="76"/>
      <c r="H90" s="76"/>
      <c r="I90" s="76"/>
      <c r="J90" s="76"/>
      <c r="K90" s="76"/>
    </row>
    <row r="91" spans="1:11" x14ac:dyDescent="0.25">
      <c r="A91" s="78"/>
      <c r="B91" s="86"/>
      <c r="C91" s="86"/>
      <c r="D91" s="83"/>
      <c r="E91" s="83"/>
      <c r="F91" s="76"/>
      <c r="G91" s="76"/>
      <c r="H91" s="76"/>
      <c r="I91" s="76"/>
      <c r="J91" s="76"/>
      <c r="K91" s="76"/>
    </row>
    <row r="92" spans="1:11" x14ac:dyDescent="0.25">
      <c r="A92" s="78"/>
      <c r="B92" s="86"/>
      <c r="C92" s="86"/>
      <c r="D92" s="83"/>
      <c r="E92" s="83"/>
      <c r="F92" s="76"/>
      <c r="G92" s="76"/>
      <c r="H92" s="76"/>
      <c r="I92" s="76"/>
      <c r="J92" s="76"/>
      <c r="K92" s="76"/>
    </row>
    <row r="93" spans="1:11" x14ac:dyDescent="0.25">
      <c r="A93" s="78"/>
      <c r="B93" s="86"/>
      <c r="C93" s="86"/>
      <c r="D93" s="83"/>
      <c r="E93" s="83"/>
      <c r="F93" s="76"/>
      <c r="G93" s="76"/>
      <c r="H93" s="76"/>
      <c r="I93" s="76"/>
      <c r="J93" s="76"/>
      <c r="K93" s="76"/>
    </row>
    <row r="94" spans="1:11" x14ac:dyDescent="0.25">
      <c r="A94" s="78"/>
      <c r="B94" s="86"/>
      <c r="C94" s="86"/>
      <c r="D94" s="83"/>
      <c r="E94" s="83"/>
      <c r="F94" s="76"/>
      <c r="G94" s="76"/>
      <c r="H94" s="76"/>
      <c r="I94" s="76"/>
      <c r="J94" s="76"/>
      <c r="K94" s="76"/>
    </row>
    <row r="95" spans="1:11" x14ac:dyDescent="0.25">
      <c r="A95" s="78"/>
      <c r="B95" s="86"/>
      <c r="C95" s="86"/>
      <c r="D95" s="83"/>
      <c r="E95" s="83"/>
      <c r="F95" s="76"/>
      <c r="G95" s="76"/>
      <c r="H95" s="76"/>
      <c r="I95" s="76"/>
      <c r="J95" s="76"/>
      <c r="K95" s="76"/>
    </row>
    <row r="96" spans="1:11" x14ac:dyDescent="0.25">
      <c r="A96" s="78"/>
      <c r="B96" s="86"/>
      <c r="C96" s="86"/>
      <c r="D96" s="83"/>
      <c r="E96" s="83"/>
      <c r="F96" s="76"/>
      <c r="G96" s="76"/>
      <c r="H96" s="76"/>
      <c r="I96" s="76"/>
      <c r="J96" s="76"/>
      <c r="K96" s="76"/>
    </row>
    <row r="97" spans="1:11" x14ac:dyDescent="0.25">
      <c r="A97" s="78"/>
      <c r="B97" s="86"/>
      <c r="C97" s="86"/>
      <c r="D97" s="83"/>
      <c r="E97" s="83"/>
      <c r="F97" s="76"/>
      <c r="G97" s="76"/>
      <c r="H97" s="76"/>
      <c r="I97" s="76"/>
      <c r="J97" s="76"/>
      <c r="K97" s="76"/>
    </row>
    <row r="98" spans="1:11" x14ac:dyDescent="0.25">
      <c r="A98" s="78"/>
      <c r="B98" s="86"/>
      <c r="C98" s="86"/>
      <c r="D98" s="83"/>
      <c r="E98" s="83"/>
      <c r="F98" s="76"/>
      <c r="G98" s="76"/>
      <c r="H98" s="76"/>
      <c r="I98" s="76"/>
      <c r="J98" s="76"/>
      <c r="K98" s="76"/>
    </row>
    <row r="99" spans="1:11" x14ac:dyDescent="0.25">
      <c r="A99" s="78"/>
      <c r="B99" s="86"/>
      <c r="C99" s="86"/>
      <c r="D99" s="83"/>
      <c r="E99" s="83"/>
      <c r="F99" s="76"/>
      <c r="G99" s="76"/>
      <c r="H99" s="76"/>
      <c r="I99" s="76"/>
      <c r="J99" s="76"/>
      <c r="K99" s="76"/>
    </row>
    <row r="100" spans="1:11" x14ac:dyDescent="0.25">
      <c r="A100" s="78"/>
      <c r="B100" s="86"/>
      <c r="C100" s="86"/>
      <c r="D100" s="83"/>
      <c r="E100" s="83"/>
      <c r="F100" s="76"/>
      <c r="G100" s="76"/>
      <c r="H100" s="76"/>
      <c r="I100" s="76"/>
      <c r="J100" s="76"/>
      <c r="K100" s="76"/>
    </row>
    <row r="101" spans="1:11" x14ac:dyDescent="0.25">
      <c r="A101" s="78"/>
      <c r="B101" s="86"/>
      <c r="C101" s="86"/>
      <c r="D101" s="83"/>
      <c r="E101" s="83"/>
      <c r="F101" s="76"/>
      <c r="G101" s="76"/>
      <c r="H101" s="76"/>
      <c r="I101" s="76"/>
      <c r="J101" s="76"/>
      <c r="K101" s="76"/>
    </row>
    <row r="102" spans="1:11" x14ac:dyDescent="0.25">
      <c r="A102" s="78"/>
      <c r="B102" s="86"/>
      <c r="C102" s="86"/>
      <c r="D102" s="83"/>
      <c r="E102" s="83"/>
      <c r="F102" s="76"/>
      <c r="G102" s="76"/>
      <c r="H102" s="76"/>
      <c r="I102" s="76"/>
      <c r="J102" s="76"/>
      <c r="K102" s="76"/>
    </row>
    <row r="103" spans="1:11" x14ac:dyDescent="0.25">
      <c r="A103" s="78"/>
      <c r="B103" s="86"/>
      <c r="C103" s="86"/>
      <c r="D103" s="83"/>
      <c r="E103" s="83"/>
      <c r="F103" s="76"/>
      <c r="G103" s="76"/>
      <c r="H103" s="76"/>
      <c r="I103" s="76"/>
      <c r="J103" s="76"/>
      <c r="K103" s="76"/>
    </row>
    <row r="104" spans="1:11" x14ac:dyDescent="0.25">
      <c r="A104" s="78"/>
      <c r="B104" s="86"/>
      <c r="C104" s="86"/>
      <c r="D104" s="83"/>
      <c r="E104" s="83"/>
      <c r="F104" s="76"/>
      <c r="G104" s="76"/>
      <c r="H104" s="76"/>
      <c r="I104" s="76"/>
      <c r="J104" s="76"/>
      <c r="K104" s="76"/>
    </row>
    <row r="105" spans="1:11" x14ac:dyDescent="0.25">
      <c r="A105" s="78"/>
      <c r="B105" s="86"/>
      <c r="C105" s="86"/>
      <c r="D105" s="83"/>
      <c r="E105" s="83"/>
      <c r="F105" s="76"/>
      <c r="G105" s="76"/>
      <c r="H105" s="76"/>
      <c r="I105" s="76"/>
      <c r="J105" s="76"/>
      <c r="K105" s="76"/>
    </row>
    <row r="106" spans="1:11" x14ac:dyDescent="0.25">
      <c r="A106" s="78"/>
      <c r="B106" s="86"/>
      <c r="C106" s="86"/>
      <c r="D106" s="83"/>
      <c r="E106" s="83"/>
      <c r="F106" s="76"/>
      <c r="G106" s="76"/>
      <c r="H106" s="76"/>
      <c r="I106" s="76"/>
      <c r="J106" s="76"/>
      <c r="K106" s="76"/>
    </row>
    <row r="107" spans="1:11" x14ac:dyDescent="0.25">
      <c r="A107" s="78"/>
      <c r="B107" s="86"/>
      <c r="C107" s="86"/>
      <c r="D107" s="83"/>
      <c r="E107" s="83"/>
      <c r="F107" s="76"/>
      <c r="G107" s="76"/>
      <c r="H107" s="76"/>
      <c r="I107" s="76"/>
      <c r="J107" s="76"/>
      <c r="K107" s="76"/>
    </row>
    <row r="108" spans="1:11" x14ac:dyDescent="0.25">
      <c r="A108" s="78"/>
      <c r="B108" s="86"/>
      <c r="C108" s="86"/>
      <c r="D108" s="83"/>
      <c r="E108" s="83"/>
      <c r="F108" s="76"/>
      <c r="G108" s="76"/>
      <c r="H108" s="76"/>
      <c r="I108" s="76"/>
      <c r="J108" s="76"/>
      <c r="K108" s="76"/>
    </row>
    <row r="109" spans="1:11" x14ac:dyDescent="0.25">
      <c r="A109" s="78"/>
      <c r="B109" s="86"/>
      <c r="C109" s="86"/>
      <c r="D109" s="83"/>
      <c r="E109" s="83"/>
      <c r="F109" s="76"/>
      <c r="G109" s="76"/>
      <c r="H109" s="76"/>
      <c r="I109" s="76"/>
      <c r="J109" s="76"/>
      <c r="K109" s="76"/>
    </row>
    <row r="110" spans="1:11" x14ac:dyDescent="0.25">
      <c r="A110" s="78"/>
      <c r="B110" s="86"/>
      <c r="C110" s="86"/>
      <c r="D110" s="83"/>
      <c r="E110" s="83"/>
      <c r="F110" s="76"/>
      <c r="G110" s="76"/>
      <c r="H110" s="76"/>
      <c r="I110" s="76"/>
      <c r="J110" s="76"/>
      <c r="K110" s="76"/>
    </row>
    <row r="111" spans="1:11" x14ac:dyDescent="0.25">
      <c r="A111" s="78"/>
      <c r="B111" s="86"/>
      <c r="C111" s="86"/>
      <c r="D111" s="83"/>
      <c r="E111" s="83"/>
      <c r="F111" s="76"/>
      <c r="G111" s="76"/>
      <c r="H111" s="76"/>
      <c r="I111" s="76"/>
      <c r="J111" s="76"/>
      <c r="K111" s="76"/>
    </row>
    <row r="112" spans="1:11" x14ac:dyDescent="0.25">
      <c r="A112" s="78"/>
      <c r="B112" s="86"/>
      <c r="C112" s="86"/>
      <c r="D112" s="83"/>
      <c r="E112" s="83"/>
      <c r="F112" s="76"/>
      <c r="G112" s="76"/>
      <c r="H112" s="76"/>
      <c r="I112" s="76"/>
      <c r="J112" s="76"/>
      <c r="K112" s="76"/>
    </row>
    <row r="113" spans="1:11" x14ac:dyDescent="0.25">
      <c r="A113" s="78"/>
      <c r="B113" s="86"/>
      <c r="C113" s="86"/>
      <c r="D113" s="83"/>
      <c r="E113" s="83"/>
      <c r="F113" s="76"/>
      <c r="G113" s="76"/>
      <c r="H113" s="76"/>
      <c r="I113" s="76"/>
      <c r="J113" s="76"/>
      <c r="K113" s="76"/>
    </row>
    <row r="114" spans="1:11" x14ac:dyDescent="0.25">
      <c r="A114" s="78"/>
      <c r="B114" s="86"/>
      <c r="C114" s="86"/>
      <c r="D114" s="83"/>
      <c r="E114" s="83"/>
      <c r="F114" s="76"/>
      <c r="G114" s="76"/>
      <c r="H114" s="76"/>
      <c r="I114" s="76"/>
      <c r="J114" s="76"/>
      <c r="K114" s="76"/>
    </row>
    <row r="115" spans="1:11" x14ac:dyDescent="0.25">
      <c r="A115" s="78"/>
      <c r="B115" s="86"/>
      <c r="C115" s="86"/>
      <c r="D115" s="83"/>
      <c r="E115" s="83"/>
      <c r="F115" s="76"/>
      <c r="G115" s="76"/>
      <c r="H115" s="76"/>
      <c r="I115" s="76"/>
      <c r="J115" s="76"/>
      <c r="K115" s="76"/>
    </row>
    <row r="116" spans="1:11" x14ac:dyDescent="0.25">
      <c r="A116" s="78"/>
      <c r="B116" s="86"/>
      <c r="C116" s="86"/>
      <c r="D116" s="83"/>
      <c r="E116" s="83"/>
      <c r="F116" s="76"/>
      <c r="G116" s="76"/>
      <c r="H116" s="76"/>
      <c r="I116" s="76"/>
      <c r="J116" s="76"/>
      <c r="K116" s="76"/>
    </row>
    <row r="117" spans="1:11" x14ac:dyDescent="0.25">
      <c r="A117" s="78"/>
      <c r="B117" s="86"/>
      <c r="C117" s="86"/>
      <c r="D117" s="83"/>
      <c r="E117" s="83"/>
      <c r="F117" s="76"/>
      <c r="G117" s="76"/>
      <c r="H117" s="76"/>
      <c r="I117" s="76"/>
      <c r="J117" s="76"/>
      <c r="K117" s="76"/>
    </row>
    <row r="118" spans="1:11" x14ac:dyDescent="0.25">
      <c r="A118" s="78"/>
      <c r="B118" s="86"/>
      <c r="C118" s="86"/>
      <c r="D118" s="83"/>
      <c r="E118" s="83"/>
      <c r="F118" s="76"/>
      <c r="G118" s="76"/>
      <c r="H118" s="76"/>
      <c r="I118" s="76"/>
      <c r="J118" s="76"/>
      <c r="K118" s="76"/>
    </row>
    <row r="119" spans="1:11" x14ac:dyDescent="0.25">
      <c r="A119" s="78"/>
      <c r="B119" s="86"/>
      <c r="C119" s="86"/>
      <c r="D119" s="83"/>
      <c r="E119" s="83"/>
      <c r="F119" s="76"/>
      <c r="G119" s="76"/>
      <c r="H119" s="76"/>
      <c r="I119" s="76"/>
      <c r="J119" s="76"/>
      <c r="K119" s="76"/>
    </row>
    <row r="120" spans="1:11" x14ac:dyDescent="0.25">
      <c r="A120" s="78"/>
      <c r="B120" s="86"/>
      <c r="C120" s="86"/>
      <c r="D120" s="83"/>
      <c r="E120" s="83"/>
      <c r="F120" s="76"/>
      <c r="G120" s="76"/>
      <c r="H120" s="76"/>
      <c r="I120" s="76"/>
      <c r="J120" s="76"/>
      <c r="K120" s="76"/>
    </row>
    <row r="121" spans="1:11" x14ac:dyDescent="0.25">
      <c r="A121" s="78"/>
      <c r="B121" s="86"/>
      <c r="C121" s="86"/>
      <c r="D121" s="83"/>
      <c r="E121" s="83"/>
      <c r="F121" s="76"/>
      <c r="G121" s="76"/>
      <c r="H121" s="76"/>
      <c r="I121" s="76"/>
      <c r="J121" s="76"/>
      <c r="K121" s="76"/>
    </row>
    <row r="122" spans="1:11" x14ac:dyDescent="0.25">
      <c r="A122" s="78"/>
      <c r="B122" s="86"/>
      <c r="C122" s="86"/>
      <c r="D122" s="83"/>
      <c r="E122" s="83"/>
      <c r="F122" s="76"/>
      <c r="G122" s="76"/>
      <c r="H122" s="76"/>
      <c r="I122" s="76"/>
      <c r="J122" s="76"/>
      <c r="K122" s="76"/>
    </row>
    <row r="123" spans="1:11" x14ac:dyDescent="0.25">
      <c r="A123" s="78"/>
      <c r="B123" s="86"/>
      <c r="C123" s="86"/>
      <c r="D123" s="83"/>
      <c r="E123" s="83"/>
      <c r="F123" s="76"/>
      <c r="G123" s="76"/>
      <c r="H123" s="76"/>
      <c r="I123" s="76"/>
      <c r="J123" s="76"/>
      <c r="K123" s="76"/>
    </row>
    <row r="124" spans="1:11" x14ac:dyDescent="0.25">
      <c r="A124" s="78"/>
      <c r="B124" s="86"/>
      <c r="C124" s="86"/>
      <c r="D124" s="83"/>
      <c r="E124" s="83"/>
      <c r="F124" s="76"/>
      <c r="G124" s="76"/>
      <c r="H124" s="76"/>
      <c r="I124" s="76"/>
      <c r="J124" s="76"/>
      <c r="K124" s="76"/>
    </row>
    <row r="125" spans="1:11" x14ac:dyDescent="0.25">
      <c r="A125" s="78"/>
      <c r="B125" s="86"/>
      <c r="C125" s="86"/>
      <c r="D125" s="83"/>
      <c r="E125" s="83"/>
      <c r="F125" s="76"/>
      <c r="G125" s="76"/>
      <c r="H125" s="76"/>
      <c r="I125" s="76"/>
      <c r="J125" s="76"/>
      <c r="K125" s="76"/>
    </row>
    <row r="126" spans="1:11" x14ac:dyDescent="0.25">
      <c r="A126" s="78"/>
      <c r="B126" s="86"/>
      <c r="C126" s="86"/>
      <c r="D126" s="83"/>
      <c r="E126" s="83"/>
      <c r="F126" s="76"/>
      <c r="G126" s="76"/>
      <c r="H126" s="76"/>
      <c r="I126" s="76"/>
      <c r="J126" s="76"/>
      <c r="K126" s="76"/>
    </row>
    <row r="127" spans="1:11" x14ac:dyDescent="0.25">
      <c r="A127" s="78"/>
      <c r="B127" s="86"/>
      <c r="C127" s="86"/>
      <c r="D127" s="83"/>
      <c r="E127" s="83"/>
      <c r="F127" s="76"/>
      <c r="G127" s="76"/>
      <c r="H127" s="76"/>
      <c r="I127" s="76"/>
      <c r="J127" s="76"/>
      <c r="K127" s="76"/>
    </row>
    <row r="128" spans="1:11" x14ac:dyDescent="0.25">
      <c r="A128" s="78"/>
      <c r="B128" s="86"/>
      <c r="C128" s="86"/>
      <c r="D128" s="83"/>
      <c r="E128" s="83"/>
      <c r="F128" s="76"/>
      <c r="G128" s="76"/>
      <c r="H128" s="76"/>
      <c r="I128" s="76"/>
      <c r="J128" s="76"/>
      <c r="K128" s="76"/>
    </row>
    <row r="129" spans="1:11" x14ac:dyDescent="0.25">
      <c r="A129" s="78"/>
      <c r="B129" s="86"/>
      <c r="C129" s="86"/>
      <c r="D129" s="83"/>
      <c r="E129" s="83"/>
      <c r="F129" s="76"/>
      <c r="G129" s="76"/>
      <c r="H129" s="76"/>
      <c r="I129" s="76"/>
      <c r="J129" s="76"/>
      <c r="K129" s="76"/>
    </row>
    <row r="130" spans="1:11" x14ac:dyDescent="0.25">
      <c r="A130" s="78"/>
      <c r="B130" s="86"/>
      <c r="C130" s="86"/>
      <c r="D130" s="83"/>
      <c r="E130" s="83"/>
      <c r="F130" s="76"/>
      <c r="G130" s="76"/>
      <c r="H130" s="76"/>
      <c r="I130" s="76"/>
      <c r="J130" s="76"/>
      <c r="K130" s="76"/>
    </row>
    <row r="131" spans="1:11" x14ac:dyDescent="0.25">
      <c r="A131" s="78"/>
      <c r="B131" s="86"/>
      <c r="C131" s="86"/>
      <c r="D131" s="83"/>
      <c r="E131" s="83"/>
      <c r="F131" s="76"/>
      <c r="G131" s="76"/>
      <c r="H131" s="76"/>
      <c r="I131" s="76"/>
      <c r="J131" s="76"/>
      <c r="K131" s="76"/>
    </row>
    <row r="132" spans="1:11" x14ac:dyDescent="0.25">
      <c r="A132" s="78"/>
      <c r="B132" s="86"/>
      <c r="C132" s="86"/>
      <c r="D132" s="83"/>
      <c r="E132" s="83"/>
      <c r="F132" s="76"/>
      <c r="G132" s="76"/>
      <c r="H132" s="76"/>
      <c r="I132" s="76"/>
      <c r="J132" s="76"/>
      <c r="K132" s="76"/>
    </row>
    <row r="133" spans="1:11" x14ac:dyDescent="0.25">
      <c r="A133" s="78"/>
      <c r="B133" s="86"/>
      <c r="C133" s="86"/>
      <c r="D133" s="83"/>
      <c r="E133" s="83"/>
      <c r="F133" s="76"/>
      <c r="G133" s="76"/>
      <c r="H133" s="76"/>
      <c r="I133" s="76"/>
      <c r="J133" s="76"/>
      <c r="K133" s="76"/>
    </row>
    <row r="134" spans="1:11" x14ac:dyDescent="0.25">
      <c r="A134" s="78"/>
      <c r="B134" s="86"/>
      <c r="C134" s="86"/>
      <c r="D134" s="83"/>
      <c r="E134" s="83"/>
      <c r="F134" s="76"/>
      <c r="G134" s="76"/>
      <c r="H134" s="76"/>
      <c r="I134" s="76"/>
      <c r="J134" s="76"/>
      <c r="K134" s="76"/>
    </row>
    <row r="135" spans="1:11" x14ac:dyDescent="0.25">
      <c r="A135" s="78"/>
      <c r="B135" s="86"/>
      <c r="C135" s="86"/>
      <c r="D135" s="83"/>
      <c r="E135" s="83"/>
      <c r="F135" s="76"/>
      <c r="G135" s="76"/>
      <c r="H135" s="76"/>
      <c r="I135" s="76"/>
      <c r="J135" s="76"/>
      <c r="K135" s="76"/>
    </row>
    <row r="136" spans="1:11" x14ac:dyDescent="0.25">
      <c r="A136" s="78"/>
      <c r="B136" s="86"/>
      <c r="C136" s="86"/>
      <c r="D136" s="83"/>
      <c r="E136" s="83"/>
      <c r="F136" s="76"/>
      <c r="G136" s="76"/>
      <c r="H136" s="76"/>
      <c r="I136" s="76"/>
      <c r="J136" s="76"/>
      <c r="K136" s="76"/>
    </row>
    <row r="137" spans="1:11" x14ac:dyDescent="0.25">
      <c r="A137" s="78"/>
      <c r="B137" s="86"/>
      <c r="C137" s="86"/>
      <c r="D137" s="83"/>
      <c r="E137" s="83"/>
      <c r="F137" s="76"/>
      <c r="G137" s="76"/>
      <c r="H137" s="76"/>
      <c r="I137" s="76"/>
      <c r="J137" s="76"/>
      <c r="K137" s="76"/>
    </row>
    <row r="138" spans="1:11" x14ac:dyDescent="0.25">
      <c r="A138" s="78"/>
      <c r="B138" s="86"/>
      <c r="C138" s="86"/>
      <c r="D138" s="83"/>
      <c r="E138" s="83"/>
      <c r="F138" s="76"/>
      <c r="G138" s="76"/>
      <c r="H138" s="76"/>
      <c r="I138" s="76"/>
      <c r="J138" s="76"/>
      <c r="K138" s="76"/>
    </row>
    <row r="139" spans="1:11" x14ac:dyDescent="0.25">
      <c r="A139" s="78"/>
      <c r="B139" s="86"/>
      <c r="C139" s="86"/>
      <c r="D139" s="83"/>
      <c r="E139" s="83"/>
      <c r="F139" s="76"/>
      <c r="G139" s="76"/>
      <c r="H139" s="76"/>
      <c r="I139" s="76"/>
      <c r="J139" s="76"/>
      <c r="K139" s="76"/>
    </row>
    <row r="140" spans="1:11" x14ac:dyDescent="0.25">
      <c r="A140" s="78"/>
      <c r="B140" s="86"/>
      <c r="C140" s="86"/>
      <c r="D140" s="83"/>
      <c r="E140" s="83"/>
      <c r="F140" s="76"/>
      <c r="G140" s="76"/>
      <c r="H140" s="76"/>
      <c r="I140" s="76"/>
      <c r="J140" s="76"/>
      <c r="K140" s="76"/>
    </row>
    <row r="141" spans="1:11" x14ac:dyDescent="0.25">
      <c r="A141" s="78"/>
      <c r="B141" s="86"/>
      <c r="C141" s="86"/>
      <c r="D141" s="83"/>
      <c r="E141" s="83"/>
      <c r="F141" s="76"/>
      <c r="G141" s="76"/>
      <c r="H141" s="76"/>
      <c r="I141" s="76"/>
      <c r="J141" s="76"/>
      <c r="K141" s="76"/>
    </row>
    <row r="142" spans="1:11" x14ac:dyDescent="0.25">
      <c r="A142" s="78"/>
      <c r="B142" s="86"/>
      <c r="C142" s="86"/>
      <c r="D142" s="83"/>
      <c r="E142" s="83"/>
      <c r="F142" s="76"/>
      <c r="G142" s="76"/>
      <c r="H142" s="76"/>
      <c r="I142" s="76"/>
      <c r="J142" s="76"/>
      <c r="K142" s="76"/>
    </row>
    <row r="143" spans="1:11" x14ac:dyDescent="0.25">
      <c r="A143" s="78"/>
      <c r="B143" s="86"/>
      <c r="C143" s="86"/>
      <c r="D143" s="83"/>
      <c r="E143" s="83"/>
      <c r="F143" s="76"/>
      <c r="G143" s="76"/>
      <c r="H143" s="76"/>
      <c r="I143" s="76"/>
      <c r="J143" s="76"/>
      <c r="K143" s="76"/>
    </row>
    <row r="144" spans="1:11" x14ac:dyDescent="0.25">
      <c r="A144" s="78"/>
      <c r="B144" s="86"/>
      <c r="C144" s="86"/>
      <c r="D144" s="83"/>
      <c r="E144" s="83"/>
      <c r="F144" s="76"/>
      <c r="G144" s="76"/>
      <c r="H144" s="76"/>
      <c r="I144" s="76"/>
      <c r="J144" s="76"/>
      <c r="K144" s="76"/>
    </row>
    <row r="145" spans="1:11" x14ac:dyDescent="0.25">
      <c r="A145" s="78"/>
      <c r="B145" s="86"/>
      <c r="C145" s="86"/>
      <c r="D145" s="83"/>
      <c r="E145" s="83"/>
      <c r="F145" s="76"/>
      <c r="G145" s="76"/>
      <c r="H145" s="76"/>
      <c r="I145" s="76"/>
      <c r="J145" s="76"/>
      <c r="K145" s="76"/>
    </row>
    <row r="146" spans="1:11" x14ac:dyDescent="0.25">
      <c r="A146" s="78"/>
      <c r="B146" s="86"/>
      <c r="C146" s="86"/>
      <c r="D146" s="83"/>
      <c r="E146" s="83"/>
      <c r="F146" s="76"/>
      <c r="G146" s="76"/>
      <c r="H146" s="76"/>
      <c r="I146" s="76"/>
      <c r="J146" s="76"/>
      <c r="K146" s="76"/>
    </row>
    <row r="147" spans="1:11" x14ac:dyDescent="0.25">
      <c r="A147" s="78"/>
      <c r="B147" s="86"/>
      <c r="C147" s="86"/>
      <c r="D147" s="83"/>
      <c r="E147" s="83"/>
      <c r="F147" s="76"/>
      <c r="G147" s="76"/>
      <c r="H147" s="76"/>
      <c r="I147" s="76"/>
      <c r="J147" s="76"/>
      <c r="K147" s="76"/>
    </row>
    <row r="148" spans="1:11" x14ac:dyDescent="0.25">
      <c r="A148" s="78"/>
      <c r="B148" s="86"/>
      <c r="C148" s="86"/>
      <c r="D148" s="83"/>
      <c r="E148" s="83"/>
      <c r="F148" s="76"/>
      <c r="G148" s="76"/>
      <c r="H148" s="76"/>
      <c r="I148" s="76"/>
      <c r="J148" s="76"/>
      <c r="K148" s="76"/>
    </row>
    <row r="149" spans="1:11" x14ac:dyDescent="0.25">
      <c r="A149" s="78"/>
      <c r="B149" s="86"/>
      <c r="C149" s="86"/>
      <c r="D149" s="83"/>
      <c r="E149" s="83"/>
      <c r="F149" s="76"/>
      <c r="G149" s="76"/>
      <c r="H149" s="76"/>
      <c r="I149" s="76"/>
      <c r="J149" s="76"/>
      <c r="K149" s="76"/>
    </row>
    <row r="150" spans="1:11" x14ac:dyDescent="0.25">
      <c r="A150" s="78"/>
      <c r="B150" s="86"/>
      <c r="C150" s="86"/>
      <c r="D150" s="83"/>
      <c r="E150" s="83"/>
      <c r="F150" s="76"/>
      <c r="G150" s="76"/>
      <c r="H150" s="76"/>
      <c r="I150" s="76"/>
      <c r="J150" s="76"/>
      <c r="K150" s="76"/>
    </row>
    <row r="151" spans="1:11" x14ac:dyDescent="0.25">
      <c r="A151" s="78"/>
      <c r="B151" s="86"/>
      <c r="C151" s="86"/>
      <c r="D151" s="83"/>
      <c r="E151" s="83"/>
      <c r="F151" s="76"/>
      <c r="G151" s="76"/>
      <c r="H151" s="76"/>
      <c r="I151" s="76"/>
      <c r="J151" s="76"/>
      <c r="K151" s="76"/>
    </row>
    <row r="152" spans="1:11" x14ac:dyDescent="0.25">
      <c r="A152" s="78"/>
      <c r="B152" s="86"/>
      <c r="C152" s="86"/>
      <c r="D152" s="83"/>
      <c r="E152" s="83"/>
      <c r="F152" s="76"/>
      <c r="G152" s="76"/>
      <c r="H152" s="76"/>
      <c r="I152" s="76"/>
      <c r="J152" s="76"/>
      <c r="K152" s="76"/>
    </row>
    <row r="153" spans="1:11" x14ac:dyDescent="0.25">
      <c r="A153" s="78"/>
      <c r="B153" s="86"/>
      <c r="C153" s="86"/>
      <c r="D153" s="83"/>
      <c r="E153" s="83"/>
      <c r="F153" s="76"/>
      <c r="G153" s="76"/>
      <c r="H153" s="76"/>
      <c r="I153" s="76"/>
      <c r="J153" s="76"/>
      <c r="K153" s="76"/>
    </row>
    <row r="154" spans="1:11" x14ac:dyDescent="0.25">
      <c r="A154" s="78"/>
      <c r="B154" s="86"/>
      <c r="C154" s="86"/>
      <c r="D154" s="83"/>
      <c r="E154" s="83"/>
      <c r="F154" s="76"/>
      <c r="G154" s="76"/>
      <c r="H154" s="76"/>
      <c r="I154" s="76"/>
      <c r="J154" s="76"/>
      <c r="K154" s="76"/>
    </row>
    <row r="155" spans="1:11" x14ac:dyDescent="0.25">
      <c r="A155" s="78"/>
      <c r="B155" s="86"/>
      <c r="C155" s="86"/>
      <c r="D155" s="83"/>
      <c r="E155" s="83"/>
      <c r="F155" s="76"/>
      <c r="G155" s="76"/>
      <c r="H155" s="76"/>
      <c r="I155" s="76"/>
      <c r="J155" s="76"/>
      <c r="K155" s="76"/>
    </row>
    <row r="156" spans="1:11" x14ac:dyDescent="0.25">
      <c r="A156" s="78"/>
      <c r="B156" s="86"/>
      <c r="C156" s="86"/>
      <c r="D156" s="83"/>
      <c r="E156" s="83"/>
      <c r="F156" s="76"/>
      <c r="G156" s="76"/>
      <c r="H156" s="76"/>
      <c r="I156" s="76"/>
      <c r="J156" s="76"/>
      <c r="K156" s="76"/>
    </row>
    <row r="157" spans="1:11" x14ac:dyDescent="0.25">
      <c r="A157" s="78"/>
      <c r="B157" s="86"/>
      <c r="C157" s="86"/>
      <c r="D157" s="83"/>
      <c r="E157" s="83"/>
      <c r="F157" s="76"/>
      <c r="G157" s="76"/>
      <c r="H157" s="76"/>
      <c r="I157" s="76"/>
      <c r="J157" s="76"/>
      <c r="K157" s="76"/>
    </row>
    <row r="158" spans="1:11" x14ac:dyDescent="0.25">
      <c r="A158" s="78"/>
      <c r="B158" s="86"/>
      <c r="C158" s="86"/>
      <c r="D158" s="83"/>
      <c r="E158" s="83"/>
      <c r="F158" s="76"/>
      <c r="G158" s="76"/>
      <c r="H158" s="76"/>
      <c r="I158" s="76"/>
      <c r="J158" s="76"/>
      <c r="K158" s="76"/>
    </row>
    <row r="159" spans="1:11" x14ac:dyDescent="0.25">
      <c r="A159" s="78"/>
      <c r="B159" s="86"/>
      <c r="C159" s="86"/>
      <c r="D159" s="83"/>
      <c r="E159" s="83"/>
      <c r="F159" s="76"/>
      <c r="G159" s="76"/>
      <c r="H159" s="76"/>
      <c r="I159" s="76"/>
      <c r="J159" s="76"/>
      <c r="K159" s="76"/>
    </row>
    <row r="160" spans="1:11" x14ac:dyDescent="0.25">
      <c r="A160" s="78"/>
      <c r="B160" s="86"/>
      <c r="C160" s="86"/>
      <c r="D160" s="83"/>
      <c r="E160" s="83"/>
      <c r="F160" s="76"/>
      <c r="G160" s="76"/>
      <c r="H160" s="76"/>
      <c r="I160" s="76"/>
      <c r="J160" s="76"/>
      <c r="K160" s="76"/>
    </row>
    <row r="161" spans="1:11" x14ac:dyDescent="0.25">
      <c r="A161" s="78"/>
      <c r="B161" s="86"/>
      <c r="C161" s="86"/>
      <c r="D161" s="83"/>
      <c r="E161" s="83"/>
      <c r="F161" s="76"/>
      <c r="G161" s="76"/>
      <c r="H161" s="76"/>
      <c r="I161" s="76"/>
      <c r="J161" s="76"/>
      <c r="K161" s="76"/>
    </row>
    <row r="162" spans="1:11" x14ac:dyDescent="0.25">
      <c r="A162" s="78"/>
      <c r="B162" s="86"/>
      <c r="C162" s="86"/>
      <c r="D162" s="83"/>
      <c r="E162" s="83"/>
      <c r="F162" s="76"/>
      <c r="G162" s="76"/>
      <c r="H162" s="76"/>
      <c r="I162" s="76"/>
      <c r="J162" s="76"/>
      <c r="K162" s="76"/>
    </row>
    <row r="163" spans="1:11" x14ac:dyDescent="0.25">
      <c r="A163" s="78"/>
      <c r="B163" s="86"/>
      <c r="C163" s="86"/>
      <c r="D163" s="83"/>
      <c r="E163" s="83"/>
      <c r="F163" s="76"/>
      <c r="G163" s="76"/>
      <c r="H163" s="76"/>
      <c r="I163" s="76"/>
      <c r="J163" s="76"/>
      <c r="K163" s="76"/>
    </row>
    <row r="164" spans="1:11" x14ac:dyDescent="0.25">
      <c r="A164" s="78"/>
      <c r="B164" s="86"/>
      <c r="C164" s="86"/>
      <c r="D164" s="83"/>
      <c r="E164" s="83"/>
      <c r="F164" s="76"/>
      <c r="G164" s="76"/>
      <c r="H164" s="76"/>
      <c r="I164" s="76"/>
      <c r="J164" s="76"/>
      <c r="K164" s="76"/>
    </row>
    <row r="165" spans="1:11" x14ac:dyDescent="0.25">
      <c r="A165" s="78"/>
      <c r="B165" s="86"/>
      <c r="C165" s="86"/>
      <c r="D165" s="83"/>
      <c r="E165" s="83"/>
      <c r="F165" s="76"/>
      <c r="G165" s="76"/>
      <c r="H165" s="76"/>
      <c r="I165" s="76"/>
      <c r="J165" s="76"/>
      <c r="K165" s="76"/>
    </row>
    <row r="166" spans="1:11" x14ac:dyDescent="0.25">
      <c r="A166" s="78"/>
      <c r="B166" s="86"/>
      <c r="C166" s="86"/>
      <c r="D166" s="83"/>
      <c r="E166" s="83"/>
      <c r="F166" s="76"/>
      <c r="G166" s="76"/>
      <c r="H166" s="76"/>
      <c r="I166" s="76"/>
      <c r="J166" s="76"/>
      <c r="K166" s="76"/>
    </row>
    <row r="167" spans="1:11" x14ac:dyDescent="0.25">
      <c r="A167" s="78"/>
      <c r="B167" s="86"/>
      <c r="C167" s="86"/>
      <c r="D167" s="83"/>
      <c r="E167" s="83"/>
      <c r="F167" s="76"/>
      <c r="G167" s="76"/>
      <c r="H167" s="76"/>
      <c r="I167" s="76"/>
      <c r="J167" s="76"/>
      <c r="K167" s="76"/>
    </row>
    <row r="168" spans="1:11" x14ac:dyDescent="0.25">
      <c r="A168" s="78"/>
      <c r="B168" s="78"/>
      <c r="C168" s="78"/>
      <c r="D168" s="80"/>
      <c r="E168" s="80"/>
      <c r="F168" s="76"/>
      <c r="G168" s="76"/>
      <c r="H168" s="76"/>
      <c r="I168" s="76"/>
      <c r="J168" s="76"/>
      <c r="K168" s="76"/>
    </row>
    <row r="169" spans="1:11" x14ac:dyDescent="0.25">
      <c r="A169" s="78"/>
      <c r="B169" s="78"/>
      <c r="C169" s="78"/>
      <c r="D169" s="80"/>
      <c r="E169" s="80"/>
      <c r="F169" s="76"/>
      <c r="G169" s="76"/>
      <c r="H169" s="76"/>
      <c r="I169" s="76"/>
      <c r="J169" s="76"/>
      <c r="K169" s="76"/>
    </row>
    <row r="170" spans="1:11" x14ac:dyDescent="0.25">
      <c r="A170" s="78"/>
      <c r="B170" s="78"/>
      <c r="C170" s="78"/>
      <c r="D170" s="80"/>
      <c r="E170" s="80"/>
      <c r="F170" s="76"/>
      <c r="G170" s="76"/>
      <c r="H170" s="76"/>
      <c r="I170" s="76"/>
      <c r="J170" s="76"/>
      <c r="K170" s="76"/>
    </row>
    <row r="171" spans="1:11" x14ac:dyDescent="0.25">
      <c r="A171" s="78"/>
      <c r="B171" s="78"/>
      <c r="C171" s="78"/>
      <c r="D171" s="80"/>
      <c r="E171" s="80"/>
      <c r="F171" s="76"/>
      <c r="G171" s="76"/>
      <c r="H171" s="76"/>
      <c r="I171" s="76"/>
      <c r="J171" s="76"/>
      <c r="K171" s="76"/>
    </row>
    <row r="172" spans="1:11" x14ac:dyDescent="0.25">
      <c r="A172" s="78"/>
      <c r="B172" s="78"/>
      <c r="C172" s="78"/>
      <c r="D172" s="80"/>
      <c r="E172" s="80"/>
      <c r="F172" s="76"/>
      <c r="G172" s="76"/>
      <c r="H172" s="76"/>
      <c r="I172" s="76"/>
      <c r="J172" s="76"/>
      <c r="K172" s="76"/>
    </row>
    <row r="173" spans="1:11" x14ac:dyDescent="0.25">
      <c r="A173" s="78"/>
      <c r="B173" s="78"/>
      <c r="C173" s="78"/>
      <c r="D173" s="80"/>
      <c r="E173" s="80"/>
      <c r="F173" s="76"/>
      <c r="G173" s="76"/>
      <c r="H173" s="76"/>
      <c r="I173" s="76"/>
      <c r="J173" s="76"/>
      <c r="K173" s="76"/>
    </row>
    <row r="174" spans="1:11" x14ac:dyDescent="0.25">
      <c r="A174" s="78"/>
      <c r="B174" s="78"/>
      <c r="C174" s="78"/>
      <c r="D174" s="80"/>
      <c r="E174" s="80"/>
      <c r="F174" s="76"/>
      <c r="G174" s="76"/>
      <c r="H174" s="76"/>
      <c r="I174" s="76"/>
      <c r="J174" s="76"/>
      <c r="K174" s="76"/>
    </row>
    <row r="175" spans="1:11" x14ac:dyDescent="0.25">
      <c r="A175" s="78"/>
      <c r="B175" s="78"/>
      <c r="C175" s="78"/>
      <c r="D175" s="80"/>
      <c r="E175" s="80"/>
      <c r="F175" s="76"/>
      <c r="G175" s="76"/>
      <c r="H175" s="76"/>
      <c r="I175" s="76"/>
      <c r="J175" s="76"/>
      <c r="K175" s="76"/>
    </row>
    <row r="176" spans="1:11" x14ac:dyDescent="0.25">
      <c r="A176" s="78"/>
      <c r="B176" s="78"/>
      <c r="C176" s="78"/>
      <c r="D176" s="80"/>
      <c r="E176" s="80"/>
      <c r="F176" s="76"/>
      <c r="G176" s="76"/>
      <c r="H176" s="76"/>
      <c r="I176" s="76"/>
      <c r="J176" s="76"/>
      <c r="K176" s="76"/>
    </row>
    <row r="177" spans="1:11" x14ac:dyDescent="0.25">
      <c r="A177" s="78"/>
      <c r="B177" s="78"/>
      <c r="C177" s="78"/>
      <c r="D177" s="80"/>
      <c r="E177" s="80"/>
      <c r="F177" s="76"/>
      <c r="G177" s="76"/>
      <c r="H177" s="76"/>
      <c r="I177" s="76"/>
      <c r="J177" s="76"/>
      <c r="K177" s="76"/>
    </row>
    <row r="178" spans="1:11" x14ac:dyDescent="0.25">
      <c r="A178" s="78"/>
      <c r="B178" s="78"/>
      <c r="C178" s="78"/>
      <c r="D178" s="80"/>
      <c r="E178" s="80"/>
      <c r="F178" s="76"/>
      <c r="G178" s="76"/>
      <c r="H178" s="76"/>
      <c r="I178" s="76"/>
      <c r="J178" s="76"/>
      <c r="K178" s="76"/>
    </row>
    <row r="179" spans="1:11" x14ac:dyDescent="0.25">
      <c r="A179" s="78"/>
      <c r="B179" s="78"/>
      <c r="C179" s="78"/>
      <c r="D179" s="80"/>
      <c r="E179" s="80"/>
      <c r="F179" s="76"/>
      <c r="G179" s="76"/>
      <c r="H179" s="76"/>
      <c r="I179" s="76"/>
      <c r="J179" s="76"/>
      <c r="K179" s="76"/>
    </row>
    <row r="180" spans="1:11" x14ac:dyDescent="0.25">
      <c r="A180" s="78"/>
      <c r="B180" s="78"/>
      <c r="C180" s="78"/>
      <c r="D180" s="80"/>
      <c r="E180" s="80"/>
      <c r="F180" s="76"/>
      <c r="G180" s="76"/>
      <c r="H180" s="76"/>
      <c r="I180" s="76"/>
      <c r="J180" s="76"/>
      <c r="K180" s="76"/>
    </row>
    <row r="181" spans="1:11" x14ac:dyDescent="0.25">
      <c r="A181" s="78"/>
      <c r="B181" s="78"/>
      <c r="C181" s="78"/>
      <c r="D181" s="80"/>
      <c r="E181" s="80"/>
      <c r="F181" s="76"/>
      <c r="G181" s="76"/>
      <c r="H181" s="76"/>
      <c r="I181" s="76"/>
      <c r="J181" s="76"/>
      <c r="K181" s="76"/>
    </row>
    <row r="182" spans="1:11" x14ac:dyDescent="0.25">
      <c r="A182" s="78"/>
      <c r="B182" s="78"/>
      <c r="C182" s="78"/>
      <c r="D182" s="80"/>
      <c r="E182" s="80"/>
      <c r="F182" s="76"/>
      <c r="G182" s="76"/>
      <c r="H182" s="76"/>
      <c r="I182" s="76"/>
      <c r="J182" s="76"/>
      <c r="K182" s="76"/>
    </row>
    <row r="183" spans="1:11" x14ac:dyDescent="0.25">
      <c r="A183" s="78"/>
      <c r="B183" s="78"/>
      <c r="C183" s="78"/>
      <c r="D183" s="80"/>
      <c r="E183" s="80"/>
      <c r="F183" s="76"/>
      <c r="G183" s="76"/>
      <c r="H183" s="76"/>
      <c r="I183" s="76"/>
      <c r="J183" s="76"/>
      <c r="K183" s="76"/>
    </row>
    <row r="184" spans="1:11" x14ac:dyDescent="0.25">
      <c r="A184" s="78"/>
      <c r="B184" s="78"/>
      <c r="C184" s="78"/>
      <c r="D184" s="80"/>
      <c r="E184" s="80"/>
      <c r="F184" s="76"/>
      <c r="G184" s="76"/>
      <c r="H184" s="76"/>
      <c r="I184" s="76"/>
      <c r="J184" s="76"/>
      <c r="K184" s="76"/>
    </row>
    <row r="185" spans="1:11" x14ac:dyDescent="0.25">
      <c r="A185" s="78"/>
      <c r="B185" s="78"/>
      <c r="C185" s="78"/>
      <c r="D185" s="80"/>
      <c r="E185" s="80"/>
      <c r="F185" s="76"/>
      <c r="G185" s="76"/>
      <c r="H185" s="76"/>
      <c r="I185" s="76"/>
      <c r="J185" s="76"/>
      <c r="K185" s="76"/>
    </row>
    <row r="186" spans="1:11" x14ac:dyDescent="0.25">
      <c r="A186" s="78"/>
      <c r="B186" s="78"/>
      <c r="C186" s="78"/>
      <c r="D186" s="80"/>
      <c r="E186" s="80"/>
      <c r="F186" s="76"/>
      <c r="G186" s="76"/>
      <c r="H186" s="76"/>
      <c r="I186" s="76"/>
      <c r="J186" s="76"/>
      <c r="K186" s="76"/>
    </row>
    <row r="187" spans="1:11" x14ac:dyDescent="0.25">
      <c r="A187" s="78"/>
      <c r="B187" s="78"/>
      <c r="C187" s="78"/>
      <c r="D187" s="80"/>
      <c r="E187" s="80"/>
      <c r="F187" s="76"/>
      <c r="G187" s="76"/>
      <c r="H187" s="76"/>
      <c r="I187" s="76"/>
      <c r="J187" s="76"/>
      <c r="K187" s="76"/>
    </row>
    <row r="188" spans="1:11" x14ac:dyDescent="0.25">
      <c r="A188" s="78"/>
      <c r="B188" s="78"/>
      <c r="C188" s="78"/>
      <c r="D188" s="80"/>
      <c r="E188" s="80"/>
      <c r="F188" s="76"/>
      <c r="G188" s="76"/>
      <c r="H188" s="76"/>
      <c r="I188" s="76"/>
      <c r="J188" s="76"/>
      <c r="K188" s="76"/>
    </row>
    <row r="189" spans="1:11" x14ac:dyDescent="0.25">
      <c r="A189" s="78"/>
      <c r="B189" s="78"/>
      <c r="C189" s="78"/>
      <c r="D189" s="80"/>
      <c r="E189" s="80"/>
      <c r="F189" s="76"/>
      <c r="G189" s="76"/>
      <c r="H189" s="76"/>
      <c r="I189" s="76"/>
      <c r="J189" s="76"/>
      <c r="K189" s="76"/>
    </row>
    <row r="190" spans="1:11" x14ac:dyDescent="0.25">
      <c r="A190" s="78"/>
      <c r="B190" s="78"/>
      <c r="C190" s="78"/>
      <c r="D190" s="80"/>
      <c r="E190" s="80"/>
      <c r="F190" s="76"/>
      <c r="G190" s="76"/>
      <c r="H190" s="76"/>
      <c r="I190" s="76"/>
      <c r="J190" s="76"/>
      <c r="K190" s="76"/>
    </row>
    <row r="191" spans="1:11" x14ac:dyDescent="0.25">
      <c r="A191" s="78"/>
      <c r="B191" s="78"/>
      <c r="C191" s="78"/>
      <c r="D191" s="80"/>
      <c r="E191" s="80"/>
      <c r="F191" s="76"/>
      <c r="G191" s="76"/>
      <c r="H191" s="76"/>
      <c r="I191" s="76"/>
      <c r="J191" s="76"/>
      <c r="K191" s="76"/>
    </row>
    <row r="192" spans="1:11" x14ac:dyDescent="0.25">
      <c r="A192" s="75"/>
      <c r="B192" s="75"/>
      <c r="C192" s="75"/>
      <c r="D192" s="76"/>
      <c r="E192" s="76"/>
      <c r="F192" s="76"/>
      <c r="G192" s="76"/>
      <c r="H192" s="76"/>
      <c r="I192" s="76"/>
      <c r="J192" s="76"/>
      <c r="K192" s="76"/>
    </row>
    <row r="193" spans="1:11" x14ac:dyDescent="0.25">
      <c r="A193" s="75"/>
      <c r="B193" s="75"/>
      <c r="C193" s="75"/>
      <c r="D193" s="76"/>
      <c r="E193" s="76"/>
      <c r="F193" s="76"/>
      <c r="G193" s="76"/>
      <c r="H193" s="76"/>
      <c r="I193" s="76"/>
      <c r="J193" s="76"/>
      <c r="K193" s="76"/>
    </row>
    <row r="194" spans="1:11" x14ac:dyDescent="0.25">
      <c r="A194" s="75"/>
      <c r="B194" s="75"/>
      <c r="C194" s="75"/>
      <c r="D194" s="76"/>
      <c r="E194" s="76"/>
      <c r="F194" s="76"/>
      <c r="G194" s="76"/>
      <c r="H194" s="76"/>
      <c r="I194" s="76"/>
      <c r="J194" s="76"/>
      <c r="K194" s="76"/>
    </row>
    <row r="195" spans="1:11" x14ac:dyDescent="0.25">
      <c r="A195" s="75"/>
      <c r="B195" s="75"/>
      <c r="C195" s="75"/>
      <c r="D195" s="76"/>
      <c r="E195" s="76"/>
      <c r="F195" s="76"/>
      <c r="G195" s="76"/>
      <c r="H195" s="76"/>
      <c r="I195" s="76"/>
      <c r="J195" s="76"/>
      <c r="K195" s="76"/>
    </row>
    <row r="196" spans="1:11" x14ac:dyDescent="0.25">
      <c r="A196" s="75"/>
      <c r="B196" s="75"/>
      <c r="C196" s="75"/>
      <c r="D196" s="76"/>
      <c r="E196" s="76"/>
      <c r="F196" s="76"/>
      <c r="G196" s="76"/>
      <c r="H196" s="76"/>
      <c r="I196" s="76"/>
      <c r="J196" s="76"/>
      <c r="K196" s="76"/>
    </row>
    <row r="197" spans="1:11" x14ac:dyDescent="0.25">
      <c r="A197" s="75"/>
      <c r="B197" s="75"/>
      <c r="C197" s="75"/>
      <c r="D197" s="76"/>
      <c r="E197" s="76"/>
      <c r="F197" s="76"/>
      <c r="G197" s="76"/>
      <c r="H197" s="76"/>
      <c r="I197" s="76"/>
      <c r="J197" s="76"/>
      <c r="K197" s="76"/>
    </row>
    <row r="198" spans="1:11" x14ac:dyDescent="0.25">
      <c r="A198" s="75"/>
      <c r="B198" s="75"/>
      <c r="C198" s="75"/>
      <c r="D198" s="76"/>
      <c r="E198" s="76"/>
      <c r="F198" s="76"/>
      <c r="G198" s="76"/>
      <c r="H198" s="76"/>
      <c r="I198" s="76"/>
      <c r="J198" s="76"/>
      <c r="K198" s="76"/>
    </row>
    <row r="199" spans="1:11" x14ac:dyDescent="0.25">
      <c r="A199" s="75"/>
      <c r="B199" s="75"/>
      <c r="C199" s="75"/>
      <c r="D199" s="76"/>
      <c r="E199" s="76"/>
      <c r="F199" s="76"/>
      <c r="G199" s="76"/>
      <c r="H199" s="76"/>
      <c r="I199" s="76"/>
      <c r="J199" s="76"/>
      <c r="K199" s="76"/>
    </row>
    <row r="200" spans="1:11" x14ac:dyDescent="0.25">
      <c r="A200" s="75"/>
      <c r="B200" s="75"/>
      <c r="C200" s="75"/>
      <c r="D200" s="76"/>
      <c r="E200" s="76"/>
      <c r="F200" s="76"/>
      <c r="G200" s="76"/>
      <c r="H200" s="76"/>
      <c r="I200" s="76"/>
      <c r="J200" s="76"/>
      <c r="K200" s="76"/>
    </row>
    <row r="201" spans="1:11" x14ac:dyDescent="0.25">
      <c r="A201" s="75"/>
      <c r="B201" s="75"/>
      <c r="C201" s="75"/>
      <c r="D201" s="76"/>
      <c r="E201" s="76"/>
      <c r="F201" s="76"/>
      <c r="G201" s="76"/>
      <c r="H201" s="76"/>
      <c r="I201" s="76"/>
      <c r="J201" s="76"/>
      <c r="K201" s="76"/>
    </row>
    <row r="202" spans="1:11" x14ac:dyDescent="0.25">
      <c r="A202" s="75"/>
      <c r="B202" s="75"/>
      <c r="C202" s="75"/>
      <c r="D202" s="76"/>
      <c r="E202" s="76"/>
      <c r="F202" s="76"/>
      <c r="G202" s="76"/>
      <c r="H202" s="76"/>
      <c r="I202" s="76"/>
      <c r="J202" s="76"/>
      <c r="K202" s="76"/>
    </row>
    <row r="203" spans="1:11" x14ac:dyDescent="0.25">
      <c r="A203" s="75"/>
      <c r="B203" s="75"/>
      <c r="C203" s="75"/>
      <c r="D203" s="76"/>
      <c r="E203" s="76"/>
      <c r="F203" s="76"/>
      <c r="G203" s="76"/>
      <c r="H203" s="76"/>
      <c r="I203" s="76"/>
      <c r="J203" s="76"/>
      <c r="K203" s="76"/>
    </row>
    <row r="204" spans="1:11" x14ac:dyDescent="0.25">
      <c r="A204" s="75"/>
      <c r="B204" s="75"/>
      <c r="C204" s="75"/>
      <c r="D204" s="76"/>
      <c r="E204" s="76"/>
      <c r="F204" s="76"/>
      <c r="G204" s="76"/>
      <c r="H204" s="76"/>
      <c r="I204" s="76"/>
      <c r="J204" s="76"/>
      <c r="K204" s="76"/>
    </row>
    <row r="205" spans="1:11" x14ac:dyDescent="0.25">
      <c r="A205" s="75"/>
      <c r="B205" s="75"/>
      <c r="C205" s="75"/>
      <c r="D205" s="76"/>
      <c r="E205" s="76"/>
      <c r="F205" s="76"/>
      <c r="G205" s="76"/>
      <c r="H205" s="76"/>
      <c r="I205" s="76"/>
      <c r="J205" s="76"/>
      <c r="K205" s="76"/>
    </row>
    <row r="206" spans="1:11" x14ac:dyDescent="0.25">
      <c r="A206" s="75"/>
      <c r="B206" s="75"/>
      <c r="C206" s="75"/>
      <c r="D206" s="76"/>
      <c r="E206" s="76"/>
      <c r="F206" s="76"/>
      <c r="G206" s="76"/>
      <c r="H206" s="76"/>
      <c r="I206" s="76"/>
      <c r="J206" s="76"/>
      <c r="K206" s="76"/>
    </row>
    <row r="207" spans="1:11" x14ac:dyDescent="0.25">
      <c r="A207" s="75"/>
      <c r="B207" s="75"/>
      <c r="C207" s="75"/>
      <c r="D207" s="76"/>
      <c r="E207" s="76"/>
      <c r="F207" s="76"/>
      <c r="G207" s="76"/>
      <c r="H207" s="76"/>
      <c r="I207" s="76"/>
      <c r="J207" s="76"/>
      <c r="K207" s="76"/>
    </row>
    <row r="208" spans="1:11" x14ac:dyDescent="0.25">
      <c r="A208" s="75"/>
      <c r="B208" s="75"/>
      <c r="C208" s="75"/>
      <c r="D208" s="76"/>
      <c r="E208" s="76"/>
      <c r="F208" s="76"/>
      <c r="G208" s="76"/>
      <c r="H208" s="76"/>
      <c r="I208" s="76"/>
      <c r="J208" s="76"/>
      <c r="K208" s="76"/>
    </row>
    <row r="209" spans="1:11" x14ac:dyDescent="0.25">
      <c r="A209" s="75"/>
      <c r="B209" s="75"/>
      <c r="C209" s="75"/>
      <c r="D209" s="76"/>
      <c r="E209" s="76"/>
      <c r="F209" s="76"/>
      <c r="G209" s="76"/>
      <c r="H209" s="76"/>
      <c r="I209" s="76"/>
      <c r="J209" s="76"/>
      <c r="K209" s="76"/>
    </row>
    <row r="210" spans="1:11" x14ac:dyDescent="0.25">
      <c r="A210" s="75"/>
      <c r="B210" s="75"/>
      <c r="C210" s="75"/>
      <c r="D210" s="76"/>
      <c r="E210" s="76"/>
      <c r="F210" s="76"/>
      <c r="G210" s="76"/>
      <c r="H210" s="76"/>
      <c r="I210" s="76"/>
      <c r="J210" s="76"/>
      <c r="K210" s="76"/>
    </row>
    <row r="211" spans="1:11" x14ac:dyDescent="0.25">
      <c r="A211" s="75"/>
      <c r="B211" s="75"/>
      <c r="C211" s="75"/>
      <c r="D211" s="76"/>
      <c r="E211" s="76"/>
      <c r="F211" s="76"/>
      <c r="G211" s="76"/>
      <c r="H211" s="76"/>
      <c r="I211" s="76"/>
      <c r="J211" s="76"/>
      <c r="K211" s="76"/>
    </row>
  </sheetData>
  <mergeCells count="1">
    <mergeCell ref="D3:E3"/>
  </mergeCells>
  <pageMargins left="0.7" right="0.7" top="0.75" bottom="0.75" header="0.3" footer="0.3"/>
  <pageSetup scale="75" orientation="portrait" r:id="rId1"/>
  <drawing r:id="rId2"/>
  <legacyDrawing r:id="rId3"/>
  <oleObjects>
    <mc:AlternateContent xmlns:mc="http://schemas.openxmlformats.org/markup-compatibility/2006">
      <mc:Choice Requires="x14">
        <oleObject progId="Word.Document.12" shapeId="454657" r:id="rId4">
          <objectPr defaultSize="0" r:id="rId5">
            <anchor moveWithCells="1">
              <from>
                <xdr:col>1</xdr:col>
                <xdr:colOff>0</xdr:colOff>
                <xdr:row>46</xdr:row>
                <xdr:rowOff>0</xdr:rowOff>
              </from>
              <to>
                <xdr:col>10</xdr:col>
                <xdr:colOff>390525</xdr:colOff>
                <xdr:row>50</xdr:row>
                <xdr:rowOff>95250</xdr:rowOff>
              </to>
            </anchor>
          </objectPr>
        </oleObject>
      </mc:Choice>
      <mc:Fallback>
        <oleObject progId="Word.Document.12" shapeId="454657" r:id="rId4"/>
      </mc:Fallback>
    </mc:AlternateContent>
  </oleObject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11"/>
  <sheetViews>
    <sheetView topLeftCell="A4" workbookViewId="0">
      <selection activeCell="L52" sqref="L52"/>
    </sheetView>
  </sheetViews>
  <sheetFormatPr defaultColWidth="9.140625" defaultRowHeight="15" x14ac:dyDescent="0.25"/>
  <cols>
    <col min="1" max="1" width="5.28515625" style="61" customWidth="1"/>
    <col min="2" max="2" width="9.140625" style="61"/>
    <col min="3" max="3" width="10.140625" style="61" customWidth="1"/>
    <col min="4" max="16384" width="9.140625" style="59"/>
  </cols>
  <sheetData>
    <row r="1" spans="1:10" ht="21" x14ac:dyDescent="0.35">
      <c r="A1" s="63" t="s">
        <v>206</v>
      </c>
    </row>
    <row r="2" spans="1:10" x14ac:dyDescent="0.25">
      <c r="B2" s="65">
        <v>3.2</v>
      </c>
      <c r="C2" s="61" t="s">
        <v>24</v>
      </c>
      <c r="D2" s="242" t="s">
        <v>289</v>
      </c>
    </row>
    <row r="3" spans="1:10" x14ac:dyDescent="0.25">
      <c r="B3" s="65" t="s">
        <v>75</v>
      </c>
      <c r="C3" s="61" t="s">
        <v>26</v>
      </c>
      <c r="D3" s="306" t="s">
        <v>247</v>
      </c>
      <c r="E3" s="306"/>
    </row>
    <row r="4" spans="1:10" x14ac:dyDescent="0.25">
      <c r="B4" s="25" t="s">
        <v>27</v>
      </c>
      <c r="D4" s="26" t="s">
        <v>76</v>
      </c>
      <c r="E4" s="66"/>
      <c r="F4" s="66"/>
      <c r="G4" s="66"/>
      <c r="H4" s="66"/>
      <c r="I4" s="66"/>
      <c r="J4" s="66"/>
    </row>
    <row r="5" spans="1:10" x14ac:dyDescent="0.25">
      <c r="B5" s="28"/>
    </row>
    <row r="6" spans="1:10" x14ac:dyDescent="0.25">
      <c r="F6" s="26" t="s">
        <v>29</v>
      </c>
      <c r="G6" s="26"/>
      <c r="H6" s="26" t="s">
        <v>218</v>
      </c>
      <c r="I6" s="26"/>
      <c r="J6" s="26"/>
    </row>
    <row r="7" spans="1:10" ht="26.25" x14ac:dyDescent="0.25">
      <c r="A7" s="60" t="s">
        <v>31</v>
      </c>
      <c r="B7" s="60" t="s">
        <v>32</v>
      </c>
      <c r="C7" s="60" t="s">
        <v>33</v>
      </c>
    </row>
    <row r="8" spans="1:10" x14ac:dyDescent="0.25">
      <c r="B8" s="62" t="s">
        <v>34</v>
      </c>
      <c r="C8" s="62" t="s">
        <v>3</v>
      </c>
    </row>
    <row r="9" spans="1:10" x14ac:dyDescent="0.25">
      <c r="A9" s="184">
        <v>1</v>
      </c>
      <c r="B9" s="33"/>
      <c r="C9" s="58">
        <v>25</v>
      </c>
      <c r="E9" s="61" t="s">
        <v>35</v>
      </c>
      <c r="F9" s="61"/>
    </row>
    <row r="10" spans="1:10" x14ac:dyDescent="0.25">
      <c r="A10" s="184">
        <v>1</v>
      </c>
      <c r="B10" s="33"/>
      <c r="C10" s="58">
        <v>24</v>
      </c>
      <c r="E10" s="61" t="s">
        <v>36</v>
      </c>
      <c r="F10" s="61"/>
    </row>
    <row r="11" spans="1:10" x14ac:dyDescent="0.25">
      <c r="A11" s="184">
        <v>1</v>
      </c>
      <c r="B11" s="33"/>
      <c r="C11" s="58">
        <v>27.5</v>
      </c>
      <c r="E11" s="61" t="s">
        <v>37</v>
      </c>
      <c r="F11" s="61"/>
    </row>
    <row r="12" spans="1:10" x14ac:dyDescent="0.25">
      <c r="A12" s="184">
        <v>1</v>
      </c>
      <c r="B12" s="33"/>
      <c r="C12" s="58">
        <v>28</v>
      </c>
      <c r="E12" s="61"/>
      <c r="F12" s="61"/>
    </row>
    <row r="13" spans="1:10" x14ac:dyDescent="0.25">
      <c r="A13" s="184">
        <v>1</v>
      </c>
      <c r="B13" s="33"/>
      <c r="C13" s="58">
        <v>25</v>
      </c>
      <c r="E13" s="61" t="s">
        <v>38</v>
      </c>
      <c r="F13" s="61"/>
    </row>
    <row r="14" spans="1:10" x14ac:dyDescent="0.25">
      <c r="A14" s="184">
        <v>1</v>
      </c>
      <c r="B14" s="33"/>
      <c r="C14" s="58">
        <v>17.5</v>
      </c>
      <c r="E14" s="61" t="s">
        <v>39</v>
      </c>
      <c r="F14" s="61"/>
    </row>
    <row r="15" spans="1:10" x14ac:dyDescent="0.25">
      <c r="A15" s="184">
        <v>1</v>
      </c>
      <c r="B15" s="33"/>
      <c r="C15" s="58">
        <v>22.5</v>
      </c>
      <c r="E15" s="61" t="s">
        <v>40</v>
      </c>
      <c r="F15" s="61"/>
    </row>
    <row r="16" spans="1:10" x14ac:dyDescent="0.25">
      <c r="A16" s="184">
        <v>1</v>
      </c>
      <c r="B16" s="33"/>
      <c r="C16" s="58">
        <v>30</v>
      </c>
      <c r="E16" s="61" t="s">
        <v>41</v>
      </c>
      <c r="F16" s="61"/>
    </row>
    <row r="17" spans="1:6" x14ac:dyDescent="0.25">
      <c r="A17" s="184"/>
      <c r="B17" s="33"/>
      <c r="C17" s="172"/>
      <c r="E17" s="61" t="s">
        <v>42</v>
      </c>
      <c r="F17" s="61"/>
    </row>
    <row r="18" spans="1:6" x14ac:dyDescent="0.25">
      <c r="A18" s="184"/>
      <c r="B18" s="33"/>
      <c r="C18" s="172"/>
      <c r="E18" s="61" t="s">
        <v>43</v>
      </c>
      <c r="F18" s="61"/>
    </row>
    <row r="19" spans="1:6" x14ac:dyDescent="0.25">
      <c r="A19" s="184"/>
      <c r="B19" s="33"/>
      <c r="C19" s="172"/>
      <c r="E19" s="61" t="s">
        <v>44</v>
      </c>
      <c r="F19" s="61"/>
    </row>
    <row r="20" spans="1:6" x14ac:dyDescent="0.25">
      <c r="A20" s="184"/>
      <c r="B20" s="33"/>
      <c r="C20" s="172"/>
      <c r="E20" s="61" t="s">
        <v>45</v>
      </c>
    </row>
    <row r="21" spans="1:6" x14ac:dyDescent="0.25">
      <c r="A21" s="184"/>
      <c r="B21" s="33"/>
      <c r="C21" s="172"/>
      <c r="E21" s="61" t="s">
        <v>46</v>
      </c>
    </row>
    <row r="22" spans="1:6" x14ac:dyDescent="0.25">
      <c r="A22" s="184"/>
      <c r="B22" s="33"/>
      <c r="C22" s="172"/>
      <c r="E22" s="61" t="s">
        <v>129</v>
      </c>
    </row>
    <row r="23" spans="1:6" x14ac:dyDescent="0.25">
      <c r="A23" s="184"/>
      <c r="B23" s="33"/>
      <c r="C23" s="172"/>
      <c r="E23" s="61"/>
    </row>
    <row r="24" spans="1:6" x14ac:dyDescent="0.25">
      <c r="A24" s="184"/>
      <c r="B24" s="33"/>
      <c r="C24" s="172"/>
    </row>
    <row r="25" spans="1:6" x14ac:dyDescent="0.25">
      <c r="A25" s="184"/>
      <c r="B25" s="33"/>
      <c r="C25" s="172"/>
    </row>
    <row r="26" spans="1:6" x14ac:dyDescent="0.25">
      <c r="A26" s="184"/>
      <c r="B26" s="33"/>
      <c r="C26" s="172"/>
    </row>
    <row r="27" spans="1:6" ht="15.75" x14ac:dyDescent="0.25">
      <c r="A27" s="184"/>
      <c r="B27" s="33"/>
      <c r="C27" s="172"/>
      <c r="E27" s="35"/>
    </row>
    <row r="28" spans="1:6" ht="15.75" x14ac:dyDescent="0.25">
      <c r="A28" s="184"/>
      <c r="B28" s="33"/>
      <c r="C28" s="172"/>
      <c r="E28" s="35"/>
    </row>
    <row r="29" spans="1:6" ht="15.75" x14ac:dyDescent="0.25">
      <c r="A29" s="184"/>
      <c r="B29" s="33"/>
      <c r="C29" s="172"/>
      <c r="E29" s="35"/>
    </row>
    <row r="30" spans="1:6" ht="15.75" x14ac:dyDescent="0.25">
      <c r="A30" s="65"/>
      <c r="B30" s="65"/>
      <c r="C30" s="77" t="s">
        <v>71</v>
      </c>
      <c r="E30" s="35"/>
    </row>
    <row r="31" spans="1:6" ht="15.75" x14ac:dyDescent="0.25">
      <c r="A31" s="65"/>
      <c r="B31" s="65"/>
      <c r="C31" s="32"/>
      <c r="E31" s="35"/>
    </row>
    <row r="32" spans="1:6" x14ac:dyDescent="0.25">
      <c r="A32" s="65"/>
      <c r="B32" s="65"/>
      <c r="C32" s="72"/>
    </row>
    <row r="33" spans="1:11" x14ac:dyDescent="0.25">
      <c r="A33" s="65"/>
      <c r="B33" s="65"/>
      <c r="C33" s="72"/>
    </row>
    <row r="34" spans="1:11" x14ac:dyDescent="0.25">
      <c r="A34" s="65"/>
      <c r="B34" s="65"/>
      <c r="C34" s="72"/>
    </row>
    <row r="35" spans="1:11" x14ac:dyDescent="0.25">
      <c r="A35" s="65"/>
      <c r="B35" s="65"/>
      <c r="C35" s="72"/>
    </row>
    <row r="36" spans="1:11" x14ac:dyDescent="0.25">
      <c r="A36" s="65"/>
      <c r="B36" s="65"/>
      <c r="C36" s="72"/>
    </row>
    <row r="37" spans="1:11" x14ac:dyDescent="0.25">
      <c r="A37" s="65"/>
      <c r="B37" s="65"/>
      <c r="C37" s="73"/>
    </row>
    <row r="38" spans="1:11" x14ac:dyDescent="0.25">
      <c r="A38" s="65"/>
      <c r="B38" s="65"/>
      <c r="C38" s="65"/>
    </row>
    <row r="39" spans="1:11" x14ac:dyDescent="0.25">
      <c r="B39" s="64"/>
      <c r="C39" s="64">
        <f>SUM(C9:C38)</f>
        <v>199.5</v>
      </c>
      <c r="D39" s="61" t="s">
        <v>48</v>
      </c>
    </row>
    <row r="40" spans="1:11" x14ac:dyDescent="0.25">
      <c r="A40" s="64">
        <f>SUM(A9:A38)</f>
        <v>8</v>
      </c>
      <c r="B40" s="61" t="s">
        <v>49</v>
      </c>
    </row>
    <row r="41" spans="1:11" x14ac:dyDescent="0.25">
      <c r="B41" s="180">
        <f>C39/A40</f>
        <v>24.9375</v>
      </c>
      <c r="C41" s="61" t="s">
        <v>50</v>
      </c>
    </row>
    <row r="42" spans="1:11" x14ac:dyDescent="0.25">
      <c r="D42" s="65">
        <v>30</v>
      </c>
      <c r="E42" s="61" t="s">
        <v>51</v>
      </c>
    </row>
    <row r="43" spans="1:11" x14ac:dyDescent="0.25">
      <c r="D43" s="67">
        <f>B41/D42</f>
        <v>0.83125000000000004</v>
      </c>
      <c r="E43" s="61" t="s">
        <v>52</v>
      </c>
    </row>
    <row r="45" spans="1:11" ht="24" customHeight="1" x14ac:dyDescent="0.25">
      <c r="A45" s="154" t="s">
        <v>145</v>
      </c>
    </row>
    <row r="46" spans="1:11" ht="21" x14ac:dyDescent="0.35">
      <c r="A46" s="74"/>
      <c r="B46" s="75"/>
      <c r="C46" s="75"/>
      <c r="D46" s="76"/>
      <c r="E46" s="76"/>
      <c r="F46" s="76"/>
      <c r="G46" s="76"/>
      <c r="H46" s="76"/>
      <c r="I46" s="76"/>
      <c r="J46" s="76"/>
      <c r="K46" s="76"/>
    </row>
    <row r="47" spans="1:11" x14ac:dyDescent="0.25">
      <c r="A47" s="75"/>
      <c r="B47" s="28"/>
      <c r="C47" s="75"/>
      <c r="D47" s="76"/>
      <c r="E47" s="76"/>
      <c r="F47" s="76"/>
      <c r="G47" s="76"/>
      <c r="H47" s="76"/>
      <c r="I47" s="76"/>
      <c r="J47" s="76"/>
      <c r="K47" s="76"/>
    </row>
    <row r="48" spans="1:11" x14ac:dyDescent="0.25">
      <c r="A48" s="75"/>
      <c r="B48" s="28"/>
      <c r="C48" s="75"/>
      <c r="D48" s="76"/>
      <c r="E48" s="76"/>
      <c r="F48" s="76"/>
      <c r="G48" s="76"/>
      <c r="H48" s="76"/>
      <c r="I48" s="76"/>
      <c r="J48" s="76"/>
      <c r="K48" s="76"/>
    </row>
    <row r="49" spans="1:11" x14ac:dyDescent="0.25">
      <c r="A49" s="75"/>
      <c r="B49" s="25"/>
      <c r="C49" s="75"/>
      <c r="D49" s="75"/>
      <c r="E49" s="76"/>
      <c r="F49" s="76"/>
      <c r="G49" s="76"/>
      <c r="H49" s="76"/>
      <c r="I49" s="76"/>
      <c r="J49" s="76"/>
      <c r="K49" s="76"/>
    </row>
    <row r="50" spans="1:11" x14ac:dyDescent="0.25">
      <c r="A50" s="78"/>
      <c r="B50" s="79"/>
      <c r="C50" s="78"/>
      <c r="D50" s="80"/>
      <c r="E50" s="80"/>
      <c r="F50" s="76"/>
      <c r="G50" s="76"/>
      <c r="H50" s="76"/>
      <c r="I50" s="76"/>
      <c r="J50" s="76"/>
      <c r="K50" s="76"/>
    </row>
    <row r="51" spans="1:11" x14ac:dyDescent="0.25">
      <c r="A51" s="78"/>
      <c r="B51" s="78"/>
      <c r="C51" s="78"/>
      <c r="D51" s="80"/>
      <c r="E51" s="80"/>
      <c r="F51" s="75"/>
      <c r="G51" s="75"/>
      <c r="H51" s="75"/>
      <c r="I51" s="75"/>
      <c r="J51" s="75"/>
      <c r="K51" s="76"/>
    </row>
    <row r="52" spans="1:11" ht="26.25" x14ac:dyDescent="0.25">
      <c r="A52" s="81"/>
      <c r="B52" s="82"/>
      <c r="C52" s="82"/>
      <c r="D52" s="83"/>
      <c r="E52" s="83"/>
      <c r="F52" s="76"/>
      <c r="G52" s="76"/>
      <c r="H52" s="76"/>
      <c r="I52" s="76"/>
      <c r="J52" s="76"/>
      <c r="K52" s="76"/>
    </row>
    <row r="53" spans="1:11" x14ac:dyDescent="0.25">
      <c r="A53" s="78"/>
      <c r="B53" s="84"/>
      <c r="C53" s="84"/>
      <c r="D53" s="83"/>
      <c r="E53" s="83"/>
      <c r="F53" s="76"/>
      <c r="G53" s="76"/>
      <c r="H53" s="76"/>
      <c r="I53" s="76"/>
      <c r="J53" s="76"/>
      <c r="K53" s="76"/>
    </row>
    <row r="54" spans="1:11" x14ac:dyDescent="0.25">
      <c r="A54" s="79"/>
      <c r="B54" s="84"/>
      <c r="C54" s="85"/>
      <c r="D54" s="83"/>
      <c r="E54" s="86"/>
      <c r="F54" s="75"/>
      <c r="G54" s="76"/>
      <c r="H54" s="76"/>
      <c r="I54" s="76"/>
      <c r="J54" s="76"/>
      <c r="K54" s="76"/>
    </row>
    <row r="55" spans="1:11" x14ac:dyDescent="0.25">
      <c r="A55" s="79"/>
      <c r="B55" s="84"/>
      <c r="C55" s="85"/>
      <c r="D55" s="83"/>
      <c r="E55" s="86"/>
      <c r="F55" s="75"/>
      <c r="G55" s="76"/>
      <c r="H55" s="76"/>
      <c r="I55" s="76"/>
      <c r="J55" s="76"/>
      <c r="K55" s="76"/>
    </row>
    <row r="56" spans="1:11" x14ac:dyDescent="0.25">
      <c r="A56" s="79"/>
      <c r="B56" s="84"/>
      <c r="C56" s="85"/>
      <c r="D56" s="83"/>
      <c r="E56" s="86"/>
      <c r="F56" s="75"/>
      <c r="G56" s="76"/>
      <c r="H56" s="76"/>
      <c r="I56" s="76"/>
      <c r="J56" s="76"/>
      <c r="K56" s="76"/>
    </row>
    <row r="57" spans="1:11" x14ac:dyDescent="0.25">
      <c r="A57" s="79"/>
      <c r="B57" s="84"/>
      <c r="C57" s="85"/>
      <c r="D57" s="83"/>
      <c r="E57" s="86"/>
      <c r="F57" s="75"/>
      <c r="G57" s="76"/>
      <c r="H57" s="76"/>
      <c r="I57" s="76"/>
      <c r="J57" s="76"/>
      <c r="K57" s="76"/>
    </row>
    <row r="58" spans="1:11" x14ac:dyDescent="0.25">
      <c r="A58" s="79"/>
      <c r="B58" s="84"/>
      <c r="C58" s="85"/>
      <c r="D58" s="83"/>
      <c r="E58" s="86"/>
      <c r="F58" s="75"/>
      <c r="G58" s="76"/>
      <c r="H58" s="76"/>
      <c r="I58" s="76"/>
      <c r="J58" s="76"/>
      <c r="K58" s="76"/>
    </row>
    <row r="59" spans="1:11" x14ac:dyDescent="0.25">
      <c r="A59" s="79"/>
      <c r="B59" s="84"/>
      <c r="C59" s="85"/>
      <c r="D59" s="83"/>
      <c r="E59" s="86"/>
      <c r="F59" s="75"/>
      <c r="G59" s="76"/>
      <c r="H59" s="76"/>
      <c r="I59" s="76"/>
      <c r="J59" s="76"/>
      <c r="K59" s="76"/>
    </row>
    <row r="60" spans="1:11" x14ac:dyDescent="0.25">
      <c r="A60" s="79"/>
      <c r="B60" s="84"/>
      <c r="C60" s="85"/>
      <c r="D60" s="83"/>
      <c r="E60" s="86"/>
      <c r="F60" s="75"/>
      <c r="G60" s="76"/>
      <c r="H60" s="76"/>
      <c r="I60" s="76"/>
      <c r="J60" s="76"/>
      <c r="K60" s="76"/>
    </row>
    <row r="61" spans="1:11" x14ac:dyDescent="0.25">
      <c r="A61" s="79"/>
      <c r="B61" s="84"/>
      <c r="C61" s="85"/>
      <c r="D61" s="83"/>
      <c r="E61" s="86"/>
      <c r="F61" s="75"/>
      <c r="G61" s="76"/>
      <c r="H61" s="76"/>
      <c r="I61" s="76"/>
      <c r="J61" s="76"/>
      <c r="K61" s="76"/>
    </row>
    <row r="62" spans="1:11" x14ac:dyDescent="0.25">
      <c r="A62" s="79"/>
      <c r="B62" s="84"/>
      <c r="C62" s="85"/>
      <c r="D62" s="83"/>
      <c r="E62" s="86"/>
      <c r="F62" s="75"/>
      <c r="G62" s="76"/>
      <c r="H62" s="76"/>
      <c r="I62" s="76"/>
      <c r="J62" s="76"/>
      <c r="K62" s="76"/>
    </row>
    <row r="63" spans="1:11" x14ac:dyDescent="0.25">
      <c r="A63" s="79"/>
      <c r="B63" s="84"/>
      <c r="C63" s="85"/>
      <c r="D63" s="83"/>
      <c r="E63" s="86"/>
      <c r="F63" s="75"/>
      <c r="G63" s="76"/>
      <c r="H63" s="76"/>
      <c r="I63" s="76"/>
      <c r="J63" s="76"/>
      <c r="K63" s="76"/>
    </row>
    <row r="64" spans="1:11" x14ac:dyDescent="0.25">
      <c r="A64" s="79"/>
      <c r="B64" s="84"/>
      <c r="C64" s="85"/>
      <c r="D64" s="83"/>
      <c r="E64" s="86"/>
      <c r="F64" s="75"/>
      <c r="G64" s="76"/>
      <c r="H64" s="76"/>
      <c r="I64" s="76"/>
      <c r="J64" s="76"/>
      <c r="K64" s="76"/>
    </row>
    <row r="65" spans="1:11" x14ac:dyDescent="0.25">
      <c r="A65" s="79"/>
      <c r="B65" s="84"/>
      <c r="C65" s="85"/>
      <c r="D65" s="83"/>
      <c r="E65" s="86"/>
      <c r="F65" s="76"/>
      <c r="G65" s="76"/>
      <c r="H65" s="76"/>
      <c r="I65" s="76"/>
      <c r="J65" s="76"/>
      <c r="K65" s="76"/>
    </row>
    <row r="66" spans="1:11" x14ac:dyDescent="0.25">
      <c r="A66" s="79"/>
      <c r="B66" s="84"/>
      <c r="C66" s="85"/>
      <c r="D66" s="83"/>
      <c r="E66" s="86"/>
      <c r="F66" s="76"/>
      <c r="G66" s="76"/>
      <c r="H66" s="76"/>
      <c r="I66" s="76"/>
      <c r="J66" s="76"/>
      <c r="K66" s="76"/>
    </row>
    <row r="67" spans="1:11" x14ac:dyDescent="0.25">
      <c r="A67" s="79"/>
      <c r="B67" s="84"/>
      <c r="C67" s="85"/>
      <c r="D67" s="83"/>
      <c r="E67" s="83"/>
      <c r="F67" s="76"/>
      <c r="G67" s="76"/>
      <c r="H67" s="76"/>
      <c r="I67" s="76"/>
      <c r="J67" s="76"/>
      <c r="K67" s="76"/>
    </row>
    <row r="68" spans="1:11" x14ac:dyDescent="0.25">
      <c r="A68" s="79"/>
      <c r="B68" s="84"/>
      <c r="C68" s="85"/>
      <c r="D68" s="83"/>
      <c r="E68" s="86"/>
      <c r="F68" s="76"/>
      <c r="G68" s="76"/>
      <c r="H68" s="76"/>
      <c r="I68" s="76"/>
      <c r="J68" s="76"/>
      <c r="K68" s="76"/>
    </row>
    <row r="69" spans="1:11" x14ac:dyDescent="0.25">
      <c r="A69" s="79"/>
      <c r="B69" s="84"/>
      <c r="C69" s="85"/>
      <c r="D69" s="83"/>
      <c r="E69" s="86"/>
      <c r="F69" s="76"/>
      <c r="G69" s="76"/>
      <c r="H69" s="76"/>
      <c r="I69" s="76"/>
      <c r="J69" s="76"/>
      <c r="K69" s="76"/>
    </row>
    <row r="70" spans="1:11" x14ac:dyDescent="0.25">
      <c r="A70" s="79"/>
      <c r="B70" s="84"/>
      <c r="C70" s="85"/>
      <c r="D70" s="83"/>
      <c r="E70" s="83"/>
      <c r="F70" s="76"/>
      <c r="G70" s="76"/>
      <c r="H70" s="76"/>
      <c r="I70" s="76"/>
      <c r="J70" s="76"/>
      <c r="K70" s="76"/>
    </row>
    <row r="71" spans="1:11" x14ac:dyDescent="0.25">
      <c r="A71" s="79"/>
      <c r="B71" s="84"/>
      <c r="C71" s="85"/>
      <c r="D71" s="83"/>
      <c r="E71" s="83"/>
      <c r="F71" s="76"/>
      <c r="G71" s="76"/>
      <c r="H71" s="76"/>
      <c r="I71" s="76"/>
      <c r="J71" s="76"/>
      <c r="K71" s="76"/>
    </row>
    <row r="72" spans="1:11" ht="15.75" x14ac:dyDescent="0.25">
      <c r="A72" s="79"/>
      <c r="B72" s="84"/>
      <c r="C72" s="85"/>
      <c r="D72" s="83"/>
      <c r="E72" s="87"/>
      <c r="F72" s="76"/>
      <c r="G72" s="76"/>
      <c r="H72" s="76"/>
      <c r="I72" s="76"/>
      <c r="J72" s="76"/>
      <c r="K72" s="76"/>
    </row>
    <row r="73" spans="1:11" ht="15.75" x14ac:dyDescent="0.25">
      <c r="A73" s="79"/>
      <c r="B73" s="84"/>
      <c r="C73" s="85"/>
      <c r="D73" s="83"/>
      <c r="E73" s="87"/>
      <c r="F73" s="76"/>
      <c r="G73" s="76"/>
      <c r="H73" s="76"/>
      <c r="I73" s="76"/>
      <c r="J73" s="76"/>
      <c r="K73" s="76"/>
    </row>
    <row r="74" spans="1:11" ht="15.75" x14ac:dyDescent="0.25">
      <c r="A74" s="79"/>
      <c r="B74" s="84"/>
      <c r="C74" s="85"/>
      <c r="D74" s="83"/>
      <c r="E74" s="87"/>
      <c r="F74" s="76"/>
      <c r="G74" s="76"/>
      <c r="H74" s="76"/>
      <c r="I74" s="76"/>
      <c r="J74" s="76"/>
      <c r="K74" s="76"/>
    </row>
    <row r="75" spans="1:11" ht="15.75" x14ac:dyDescent="0.25">
      <c r="A75" s="79"/>
      <c r="B75" s="84"/>
      <c r="C75" s="85"/>
      <c r="D75" s="83"/>
      <c r="E75" s="87"/>
      <c r="F75" s="76"/>
      <c r="G75" s="76"/>
      <c r="H75" s="76"/>
      <c r="I75" s="76"/>
      <c r="J75" s="76"/>
      <c r="K75" s="76"/>
    </row>
    <row r="76" spans="1:11" ht="15.75" x14ac:dyDescent="0.25">
      <c r="A76" s="79"/>
      <c r="B76" s="84"/>
      <c r="C76" s="85"/>
      <c r="D76" s="83"/>
      <c r="E76" s="87"/>
      <c r="F76" s="76"/>
      <c r="G76" s="76"/>
      <c r="H76" s="76"/>
      <c r="I76" s="76"/>
      <c r="J76" s="76"/>
      <c r="K76" s="76"/>
    </row>
    <row r="77" spans="1:11" x14ac:dyDescent="0.25">
      <c r="A77" s="79"/>
      <c r="B77" s="84"/>
      <c r="C77" s="85"/>
      <c r="D77" s="83"/>
      <c r="E77" s="83"/>
      <c r="F77" s="76"/>
      <c r="G77" s="76"/>
      <c r="H77" s="76"/>
      <c r="I77" s="76"/>
      <c r="J77" s="76"/>
      <c r="K77" s="76"/>
    </row>
    <row r="78" spans="1:11" x14ac:dyDescent="0.25">
      <c r="A78" s="79"/>
      <c r="B78" s="84"/>
      <c r="C78" s="85"/>
      <c r="D78" s="83"/>
      <c r="E78" s="83"/>
      <c r="F78" s="76"/>
      <c r="G78" s="76"/>
      <c r="H78" s="76"/>
      <c r="I78" s="76"/>
      <c r="J78" s="76"/>
      <c r="K78" s="76"/>
    </row>
    <row r="79" spans="1:11" x14ac:dyDescent="0.25">
      <c r="A79" s="79"/>
      <c r="B79" s="84"/>
      <c r="C79" s="85"/>
      <c r="D79" s="83"/>
      <c r="E79" s="83"/>
      <c r="F79" s="76"/>
      <c r="G79" s="76"/>
      <c r="H79" s="76"/>
      <c r="I79" s="76"/>
      <c r="J79" s="76"/>
      <c r="K79" s="76"/>
    </row>
    <row r="80" spans="1:11" x14ac:dyDescent="0.25">
      <c r="A80" s="79"/>
      <c r="B80" s="84"/>
      <c r="C80" s="85"/>
      <c r="D80" s="83"/>
      <c r="E80" s="83"/>
      <c r="F80" s="76"/>
      <c r="G80" s="76"/>
      <c r="H80" s="76"/>
      <c r="I80" s="76"/>
      <c r="J80" s="76"/>
      <c r="K80" s="76"/>
    </row>
    <row r="81" spans="1:11" x14ac:dyDescent="0.25">
      <c r="A81" s="79"/>
      <c r="B81" s="84"/>
      <c r="C81" s="85"/>
      <c r="D81" s="83"/>
      <c r="E81" s="83"/>
      <c r="F81" s="76"/>
      <c r="G81" s="76"/>
      <c r="H81" s="76"/>
      <c r="I81" s="76"/>
      <c r="J81" s="76"/>
      <c r="K81" s="76"/>
    </row>
    <row r="82" spans="1:11" x14ac:dyDescent="0.25">
      <c r="A82" s="79"/>
      <c r="B82" s="84"/>
      <c r="C82" s="84"/>
      <c r="D82" s="83"/>
      <c r="E82" s="83"/>
      <c r="F82" s="76"/>
      <c r="G82" s="76"/>
      <c r="H82" s="76"/>
      <c r="I82" s="76"/>
      <c r="J82" s="76"/>
      <c r="K82" s="76"/>
    </row>
    <row r="83" spans="1:11" x14ac:dyDescent="0.25">
      <c r="A83" s="79"/>
      <c r="B83" s="84"/>
      <c r="C83" s="84"/>
      <c r="D83" s="83"/>
      <c r="E83" s="83"/>
      <c r="F83" s="76"/>
      <c r="G83" s="76"/>
      <c r="H83" s="76"/>
      <c r="I83" s="76"/>
      <c r="J83" s="76"/>
      <c r="K83" s="76"/>
    </row>
    <row r="84" spans="1:11" x14ac:dyDescent="0.25">
      <c r="A84" s="78"/>
      <c r="B84" s="86"/>
      <c r="C84" s="86"/>
      <c r="D84" s="86"/>
      <c r="E84" s="83"/>
      <c r="F84" s="76"/>
      <c r="G84" s="76"/>
      <c r="H84" s="76"/>
      <c r="I84" s="76"/>
      <c r="J84" s="76"/>
      <c r="K84" s="76"/>
    </row>
    <row r="85" spans="1:11" x14ac:dyDescent="0.25">
      <c r="A85" s="78"/>
      <c r="B85" s="86"/>
      <c r="C85" s="86"/>
      <c r="D85" s="83"/>
      <c r="E85" s="83"/>
      <c r="F85" s="76"/>
      <c r="G85" s="76"/>
      <c r="H85" s="76"/>
      <c r="I85" s="76"/>
      <c r="J85" s="76"/>
      <c r="K85" s="76"/>
    </row>
    <row r="86" spans="1:11" x14ac:dyDescent="0.25">
      <c r="A86" s="78"/>
      <c r="B86" s="86"/>
      <c r="C86" s="86"/>
      <c r="D86" s="83"/>
      <c r="E86" s="83"/>
      <c r="F86" s="76"/>
      <c r="G86" s="76"/>
      <c r="H86" s="76"/>
      <c r="I86" s="76"/>
      <c r="J86" s="76"/>
      <c r="K86" s="76"/>
    </row>
    <row r="87" spans="1:11" x14ac:dyDescent="0.25">
      <c r="A87" s="78"/>
      <c r="B87" s="86"/>
      <c r="C87" s="86"/>
      <c r="D87" s="84"/>
      <c r="E87" s="86"/>
      <c r="F87" s="76"/>
      <c r="G87" s="76"/>
      <c r="H87" s="76"/>
      <c r="I87" s="76"/>
      <c r="J87" s="76"/>
      <c r="K87" s="76"/>
    </row>
    <row r="88" spans="1:11" x14ac:dyDescent="0.25">
      <c r="A88" s="78"/>
      <c r="B88" s="86"/>
      <c r="C88" s="86"/>
      <c r="D88" s="88"/>
      <c r="E88" s="86"/>
      <c r="F88" s="76"/>
      <c r="G88" s="76"/>
      <c r="H88" s="76"/>
      <c r="I88" s="76"/>
      <c r="J88" s="76"/>
      <c r="K88" s="76"/>
    </row>
    <row r="89" spans="1:11" x14ac:dyDescent="0.25">
      <c r="A89" s="78"/>
      <c r="B89" s="86"/>
      <c r="C89" s="86"/>
      <c r="D89" s="83"/>
      <c r="E89" s="83"/>
      <c r="F89" s="76"/>
      <c r="G89" s="76"/>
      <c r="H89" s="76"/>
      <c r="I89" s="76"/>
      <c r="J89" s="76"/>
      <c r="K89" s="76"/>
    </row>
    <row r="90" spans="1:11" x14ac:dyDescent="0.25">
      <c r="A90" s="78"/>
      <c r="B90" s="86"/>
      <c r="C90" s="86"/>
      <c r="D90" s="83"/>
      <c r="E90" s="83"/>
      <c r="F90" s="76"/>
      <c r="G90" s="76"/>
      <c r="H90" s="76"/>
      <c r="I90" s="76"/>
      <c r="J90" s="76"/>
      <c r="K90" s="76"/>
    </row>
    <row r="91" spans="1:11" x14ac:dyDescent="0.25">
      <c r="A91" s="78"/>
      <c r="B91" s="86"/>
      <c r="C91" s="86"/>
      <c r="D91" s="83"/>
      <c r="E91" s="83"/>
      <c r="F91" s="76"/>
      <c r="G91" s="76"/>
      <c r="H91" s="76"/>
      <c r="I91" s="76"/>
      <c r="J91" s="76"/>
      <c r="K91" s="76"/>
    </row>
    <row r="92" spans="1:11" x14ac:dyDescent="0.25">
      <c r="A92" s="78"/>
      <c r="B92" s="86"/>
      <c r="C92" s="86"/>
      <c r="D92" s="83"/>
      <c r="E92" s="83"/>
      <c r="F92" s="76"/>
      <c r="G92" s="76"/>
      <c r="H92" s="76"/>
      <c r="I92" s="76"/>
      <c r="J92" s="76"/>
      <c r="K92" s="76"/>
    </row>
    <row r="93" spans="1:11" x14ac:dyDescent="0.25">
      <c r="A93" s="78"/>
      <c r="B93" s="86"/>
      <c r="C93" s="86"/>
      <c r="D93" s="83"/>
      <c r="E93" s="83"/>
      <c r="F93" s="76"/>
      <c r="G93" s="76"/>
      <c r="H93" s="76"/>
      <c r="I93" s="76"/>
      <c r="J93" s="76"/>
      <c r="K93" s="76"/>
    </row>
    <row r="94" spans="1:11" x14ac:dyDescent="0.25">
      <c r="A94" s="78"/>
      <c r="B94" s="86"/>
      <c r="C94" s="86"/>
      <c r="D94" s="83"/>
      <c r="E94" s="83"/>
      <c r="F94" s="76"/>
      <c r="G94" s="76"/>
      <c r="H94" s="76"/>
      <c r="I94" s="76"/>
      <c r="J94" s="76"/>
      <c r="K94" s="76"/>
    </row>
    <row r="95" spans="1:11" x14ac:dyDescent="0.25">
      <c r="A95" s="78"/>
      <c r="B95" s="86"/>
      <c r="C95" s="86"/>
      <c r="D95" s="83"/>
      <c r="E95" s="83"/>
      <c r="F95" s="76"/>
      <c r="G95" s="76"/>
      <c r="H95" s="76"/>
      <c r="I95" s="76"/>
      <c r="J95" s="76"/>
      <c r="K95" s="76"/>
    </row>
    <row r="96" spans="1:11" x14ac:dyDescent="0.25">
      <c r="A96" s="78"/>
      <c r="B96" s="86"/>
      <c r="C96" s="86"/>
      <c r="D96" s="83"/>
      <c r="E96" s="83"/>
      <c r="F96" s="76"/>
      <c r="G96" s="76"/>
      <c r="H96" s="76"/>
      <c r="I96" s="76"/>
      <c r="J96" s="76"/>
      <c r="K96" s="76"/>
    </row>
    <row r="97" spans="1:11" x14ac:dyDescent="0.25">
      <c r="A97" s="78"/>
      <c r="B97" s="86"/>
      <c r="C97" s="86"/>
      <c r="D97" s="83"/>
      <c r="E97" s="83"/>
      <c r="F97" s="76"/>
      <c r="G97" s="76"/>
      <c r="H97" s="76"/>
      <c r="I97" s="76"/>
      <c r="J97" s="76"/>
      <c r="K97" s="76"/>
    </row>
    <row r="98" spans="1:11" x14ac:dyDescent="0.25">
      <c r="A98" s="78"/>
      <c r="B98" s="86"/>
      <c r="C98" s="86"/>
      <c r="D98" s="83"/>
      <c r="E98" s="83"/>
      <c r="F98" s="76"/>
      <c r="G98" s="76"/>
      <c r="H98" s="76"/>
      <c r="I98" s="76"/>
      <c r="J98" s="76"/>
      <c r="K98" s="76"/>
    </row>
    <row r="99" spans="1:11" x14ac:dyDescent="0.25">
      <c r="A99" s="78"/>
      <c r="B99" s="86"/>
      <c r="C99" s="86"/>
      <c r="D99" s="83"/>
      <c r="E99" s="83"/>
      <c r="F99" s="76"/>
      <c r="G99" s="76"/>
      <c r="H99" s="76"/>
      <c r="I99" s="76"/>
      <c r="J99" s="76"/>
      <c r="K99" s="76"/>
    </row>
    <row r="100" spans="1:11" x14ac:dyDescent="0.25">
      <c r="A100" s="78"/>
      <c r="B100" s="86"/>
      <c r="C100" s="86"/>
      <c r="D100" s="83"/>
      <c r="E100" s="83"/>
      <c r="F100" s="76"/>
      <c r="G100" s="76"/>
      <c r="H100" s="76"/>
      <c r="I100" s="76"/>
      <c r="J100" s="76"/>
      <c r="K100" s="76"/>
    </row>
    <row r="101" spans="1:11" x14ac:dyDescent="0.25">
      <c r="A101" s="78"/>
      <c r="B101" s="86"/>
      <c r="C101" s="86"/>
      <c r="D101" s="83"/>
      <c r="E101" s="83"/>
      <c r="F101" s="76"/>
      <c r="G101" s="76"/>
      <c r="H101" s="76"/>
      <c r="I101" s="76"/>
      <c r="J101" s="76"/>
      <c r="K101" s="76"/>
    </row>
    <row r="102" spans="1:11" x14ac:dyDescent="0.25">
      <c r="A102" s="78"/>
      <c r="B102" s="86"/>
      <c r="C102" s="86"/>
      <c r="D102" s="83"/>
      <c r="E102" s="83"/>
      <c r="F102" s="76"/>
      <c r="G102" s="76"/>
      <c r="H102" s="76"/>
      <c r="I102" s="76"/>
      <c r="J102" s="76"/>
      <c r="K102" s="76"/>
    </row>
    <row r="103" spans="1:11" x14ac:dyDescent="0.25">
      <c r="A103" s="78"/>
      <c r="B103" s="86"/>
      <c r="C103" s="86"/>
      <c r="D103" s="83"/>
      <c r="E103" s="83"/>
      <c r="F103" s="76"/>
      <c r="G103" s="76"/>
      <c r="H103" s="76"/>
      <c r="I103" s="76"/>
      <c r="J103" s="76"/>
      <c r="K103" s="76"/>
    </row>
    <row r="104" spans="1:11" x14ac:dyDescent="0.25">
      <c r="A104" s="78"/>
      <c r="B104" s="86"/>
      <c r="C104" s="86"/>
      <c r="D104" s="83"/>
      <c r="E104" s="83"/>
      <c r="F104" s="76"/>
      <c r="G104" s="76"/>
      <c r="H104" s="76"/>
      <c r="I104" s="76"/>
      <c r="J104" s="76"/>
      <c r="K104" s="76"/>
    </row>
    <row r="105" spans="1:11" x14ac:dyDescent="0.25">
      <c r="A105" s="78"/>
      <c r="B105" s="86"/>
      <c r="C105" s="86"/>
      <c r="D105" s="83"/>
      <c r="E105" s="83"/>
      <c r="F105" s="76"/>
      <c r="G105" s="76"/>
      <c r="H105" s="76"/>
      <c r="I105" s="76"/>
      <c r="J105" s="76"/>
      <c r="K105" s="76"/>
    </row>
    <row r="106" spans="1:11" x14ac:dyDescent="0.25">
      <c r="A106" s="78"/>
      <c r="B106" s="86"/>
      <c r="C106" s="86"/>
      <c r="D106" s="83"/>
      <c r="E106" s="83"/>
      <c r="F106" s="76"/>
      <c r="G106" s="76"/>
      <c r="H106" s="76"/>
      <c r="I106" s="76"/>
      <c r="J106" s="76"/>
      <c r="K106" s="76"/>
    </row>
    <row r="107" spans="1:11" x14ac:dyDescent="0.25">
      <c r="A107" s="78"/>
      <c r="B107" s="86"/>
      <c r="C107" s="86"/>
      <c r="D107" s="83"/>
      <c r="E107" s="83"/>
      <c r="F107" s="76"/>
      <c r="G107" s="76"/>
      <c r="H107" s="76"/>
      <c r="I107" s="76"/>
      <c r="J107" s="76"/>
      <c r="K107" s="76"/>
    </row>
    <row r="108" spans="1:11" x14ac:dyDescent="0.25">
      <c r="A108" s="78"/>
      <c r="B108" s="86"/>
      <c r="C108" s="86"/>
      <c r="D108" s="83"/>
      <c r="E108" s="83"/>
      <c r="F108" s="76"/>
      <c r="G108" s="76"/>
      <c r="H108" s="76"/>
      <c r="I108" s="76"/>
      <c r="J108" s="76"/>
      <c r="K108" s="76"/>
    </row>
    <row r="109" spans="1:11" x14ac:dyDescent="0.25">
      <c r="A109" s="78"/>
      <c r="B109" s="86"/>
      <c r="C109" s="86"/>
      <c r="D109" s="83"/>
      <c r="E109" s="83"/>
      <c r="F109" s="76"/>
      <c r="G109" s="76"/>
      <c r="H109" s="76"/>
      <c r="I109" s="76"/>
      <c r="J109" s="76"/>
      <c r="K109" s="76"/>
    </row>
    <row r="110" spans="1:11" x14ac:dyDescent="0.25">
      <c r="A110" s="78"/>
      <c r="B110" s="86"/>
      <c r="C110" s="86"/>
      <c r="D110" s="83"/>
      <c r="E110" s="83"/>
      <c r="F110" s="76"/>
      <c r="G110" s="76"/>
      <c r="H110" s="76"/>
      <c r="I110" s="76"/>
      <c r="J110" s="76"/>
      <c r="K110" s="76"/>
    </row>
    <row r="111" spans="1:11" x14ac:dyDescent="0.25">
      <c r="A111" s="78"/>
      <c r="B111" s="86"/>
      <c r="C111" s="86"/>
      <c r="D111" s="83"/>
      <c r="E111" s="83"/>
      <c r="F111" s="76"/>
      <c r="G111" s="76"/>
      <c r="H111" s="76"/>
      <c r="I111" s="76"/>
      <c r="J111" s="76"/>
      <c r="K111" s="76"/>
    </row>
    <row r="112" spans="1:11" x14ac:dyDescent="0.25">
      <c r="A112" s="78"/>
      <c r="B112" s="86"/>
      <c r="C112" s="86"/>
      <c r="D112" s="83"/>
      <c r="E112" s="83"/>
      <c r="F112" s="76"/>
      <c r="G112" s="76"/>
      <c r="H112" s="76"/>
      <c r="I112" s="76"/>
      <c r="J112" s="76"/>
      <c r="K112" s="76"/>
    </row>
    <row r="113" spans="1:11" x14ac:dyDescent="0.25">
      <c r="A113" s="78"/>
      <c r="B113" s="86"/>
      <c r="C113" s="86"/>
      <c r="D113" s="83"/>
      <c r="E113" s="83"/>
      <c r="F113" s="76"/>
      <c r="G113" s="76"/>
      <c r="H113" s="76"/>
      <c r="I113" s="76"/>
      <c r="J113" s="76"/>
      <c r="K113" s="76"/>
    </row>
    <row r="114" spans="1:11" x14ac:dyDescent="0.25">
      <c r="A114" s="78"/>
      <c r="B114" s="86"/>
      <c r="C114" s="86"/>
      <c r="D114" s="83"/>
      <c r="E114" s="83"/>
      <c r="F114" s="76"/>
      <c r="G114" s="76"/>
      <c r="H114" s="76"/>
      <c r="I114" s="76"/>
      <c r="J114" s="76"/>
      <c r="K114" s="76"/>
    </row>
    <row r="115" spans="1:11" x14ac:dyDescent="0.25">
      <c r="A115" s="78"/>
      <c r="B115" s="86"/>
      <c r="C115" s="86"/>
      <c r="D115" s="83"/>
      <c r="E115" s="83"/>
      <c r="F115" s="76"/>
      <c r="G115" s="76"/>
      <c r="H115" s="76"/>
      <c r="I115" s="76"/>
      <c r="J115" s="76"/>
      <c r="K115" s="76"/>
    </row>
    <row r="116" spans="1:11" x14ac:dyDescent="0.25">
      <c r="A116" s="78"/>
      <c r="B116" s="86"/>
      <c r="C116" s="86"/>
      <c r="D116" s="83"/>
      <c r="E116" s="83"/>
      <c r="F116" s="76"/>
      <c r="G116" s="76"/>
      <c r="H116" s="76"/>
      <c r="I116" s="76"/>
      <c r="J116" s="76"/>
      <c r="K116" s="76"/>
    </row>
    <row r="117" spans="1:11" x14ac:dyDescent="0.25">
      <c r="A117" s="78"/>
      <c r="B117" s="86"/>
      <c r="C117" s="86"/>
      <c r="D117" s="83"/>
      <c r="E117" s="83"/>
      <c r="F117" s="76"/>
      <c r="G117" s="76"/>
      <c r="H117" s="76"/>
      <c r="I117" s="76"/>
      <c r="J117" s="76"/>
      <c r="K117" s="76"/>
    </row>
    <row r="118" spans="1:11" x14ac:dyDescent="0.25">
      <c r="A118" s="78"/>
      <c r="B118" s="86"/>
      <c r="C118" s="86"/>
      <c r="D118" s="83"/>
      <c r="E118" s="83"/>
      <c r="F118" s="76"/>
      <c r="G118" s="76"/>
      <c r="H118" s="76"/>
      <c r="I118" s="76"/>
      <c r="J118" s="76"/>
      <c r="K118" s="76"/>
    </row>
    <row r="119" spans="1:11" x14ac:dyDescent="0.25">
      <c r="A119" s="78"/>
      <c r="B119" s="86"/>
      <c r="C119" s="86"/>
      <c r="D119" s="83"/>
      <c r="E119" s="83"/>
      <c r="F119" s="76"/>
      <c r="G119" s="76"/>
      <c r="H119" s="76"/>
      <c r="I119" s="76"/>
      <c r="J119" s="76"/>
      <c r="K119" s="76"/>
    </row>
    <row r="120" spans="1:11" x14ac:dyDescent="0.25">
      <c r="A120" s="78"/>
      <c r="B120" s="86"/>
      <c r="C120" s="86"/>
      <c r="D120" s="83"/>
      <c r="E120" s="83"/>
      <c r="F120" s="76"/>
      <c r="G120" s="76"/>
      <c r="H120" s="76"/>
      <c r="I120" s="76"/>
      <c r="J120" s="76"/>
      <c r="K120" s="76"/>
    </row>
    <row r="121" spans="1:11" x14ac:dyDescent="0.25">
      <c r="A121" s="78"/>
      <c r="B121" s="86"/>
      <c r="C121" s="86"/>
      <c r="D121" s="83"/>
      <c r="E121" s="83"/>
      <c r="F121" s="76"/>
      <c r="G121" s="76"/>
      <c r="H121" s="76"/>
      <c r="I121" s="76"/>
      <c r="J121" s="76"/>
      <c r="K121" s="76"/>
    </row>
    <row r="122" spans="1:11" x14ac:dyDescent="0.25">
      <c r="A122" s="78"/>
      <c r="B122" s="86"/>
      <c r="C122" s="86"/>
      <c r="D122" s="83"/>
      <c r="E122" s="83"/>
      <c r="F122" s="76"/>
      <c r="G122" s="76"/>
      <c r="H122" s="76"/>
      <c r="I122" s="76"/>
      <c r="J122" s="76"/>
      <c r="K122" s="76"/>
    </row>
    <row r="123" spans="1:11" x14ac:dyDescent="0.25">
      <c r="A123" s="78"/>
      <c r="B123" s="86"/>
      <c r="C123" s="86"/>
      <c r="D123" s="83"/>
      <c r="E123" s="83"/>
      <c r="F123" s="76"/>
      <c r="G123" s="76"/>
      <c r="H123" s="76"/>
      <c r="I123" s="76"/>
      <c r="J123" s="76"/>
      <c r="K123" s="76"/>
    </row>
    <row r="124" spans="1:11" x14ac:dyDescent="0.25">
      <c r="A124" s="78"/>
      <c r="B124" s="86"/>
      <c r="C124" s="86"/>
      <c r="D124" s="83"/>
      <c r="E124" s="83"/>
      <c r="F124" s="76"/>
      <c r="G124" s="76"/>
      <c r="H124" s="76"/>
      <c r="I124" s="76"/>
      <c r="J124" s="76"/>
      <c r="K124" s="76"/>
    </row>
    <row r="125" spans="1:11" x14ac:dyDescent="0.25">
      <c r="A125" s="78"/>
      <c r="B125" s="86"/>
      <c r="C125" s="86"/>
      <c r="D125" s="83"/>
      <c r="E125" s="83"/>
      <c r="F125" s="76"/>
      <c r="G125" s="76"/>
      <c r="H125" s="76"/>
      <c r="I125" s="76"/>
      <c r="J125" s="76"/>
      <c r="K125" s="76"/>
    </row>
    <row r="126" spans="1:11" x14ac:dyDescent="0.25">
      <c r="A126" s="78"/>
      <c r="B126" s="86"/>
      <c r="C126" s="86"/>
      <c r="D126" s="83"/>
      <c r="E126" s="83"/>
      <c r="F126" s="76"/>
      <c r="G126" s="76"/>
      <c r="H126" s="76"/>
      <c r="I126" s="76"/>
      <c r="J126" s="76"/>
      <c r="K126" s="76"/>
    </row>
    <row r="127" spans="1:11" x14ac:dyDescent="0.25">
      <c r="A127" s="78"/>
      <c r="B127" s="86"/>
      <c r="C127" s="86"/>
      <c r="D127" s="83"/>
      <c r="E127" s="83"/>
      <c r="F127" s="76"/>
      <c r="G127" s="76"/>
      <c r="H127" s="76"/>
      <c r="I127" s="76"/>
      <c r="J127" s="76"/>
      <c r="K127" s="76"/>
    </row>
    <row r="128" spans="1:11" x14ac:dyDescent="0.25">
      <c r="A128" s="78"/>
      <c r="B128" s="86"/>
      <c r="C128" s="86"/>
      <c r="D128" s="83"/>
      <c r="E128" s="83"/>
      <c r="F128" s="76"/>
      <c r="G128" s="76"/>
      <c r="H128" s="76"/>
      <c r="I128" s="76"/>
      <c r="J128" s="76"/>
      <c r="K128" s="76"/>
    </row>
    <row r="129" spans="1:11" x14ac:dyDescent="0.25">
      <c r="A129" s="78"/>
      <c r="B129" s="86"/>
      <c r="C129" s="86"/>
      <c r="D129" s="83"/>
      <c r="E129" s="83"/>
      <c r="F129" s="76"/>
      <c r="G129" s="76"/>
      <c r="H129" s="76"/>
      <c r="I129" s="76"/>
      <c r="J129" s="76"/>
      <c r="K129" s="76"/>
    </row>
    <row r="130" spans="1:11" x14ac:dyDescent="0.25">
      <c r="A130" s="78"/>
      <c r="B130" s="86"/>
      <c r="C130" s="86"/>
      <c r="D130" s="83"/>
      <c r="E130" s="83"/>
      <c r="F130" s="76"/>
      <c r="G130" s="76"/>
      <c r="H130" s="76"/>
      <c r="I130" s="76"/>
      <c r="J130" s="76"/>
      <c r="K130" s="76"/>
    </row>
    <row r="131" spans="1:11" x14ac:dyDescent="0.25">
      <c r="A131" s="78"/>
      <c r="B131" s="86"/>
      <c r="C131" s="86"/>
      <c r="D131" s="83"/>
      <c r="E131" s="83"/>
      <c r="F131" s="76"/>
      <c r="G131" s="76"/>
      <c r="H131" s="76"/>
      <c r="I131" s="76"/>
      <c r="J131" s="76"/>
      <c r="K131" s="76"/>
    </row>
    <row r="132" spans="1:11" x14ac:dyDescent="0.25">
      <c r="A132" s="78"/>
      <c r="B132" s="86"/>
      <c r="C132" s="86"/>
      <c r="D132" s="83"/>
      <c r="E132" s="83"/>
      <c r="F132" s="76"/>
      <c r="G132" s="76"/>
      <c r="H132" s="76"/>
      <c r="I132" s="76"/>
      <c r="J132" s="76"/>
      <c r="K132" s="76"/>
    </row>
    <row r="133" spans="1:11" x14ac:dyDescent="0.25">
      <c r="A133" s="78"/>
      <c r="B133" s="86"/>
      <c r="C133" s="86"/>
      <c r="D133" s="83"/>
      <c r="E133" s="83"/>
      <c r="F133" s="76"/>
      <c r="G133" s="76"/>
      <c r="H133" s="76"/>
      <c r="I133" s="76"/>
      <c r="J133" s="76"/>
      <c r="K133" s="76"/>
    </row>
    <row r="134" spans="1:11" x14ac:dyDescent="0.25">
      <c r="A134" s="78"/>
      <c r="B134" s="86"/>
      <c r="C134" s="86"/>
      <c r="D134" s="83"/>
      <c r="E134" s="83"/>
      <c r="F134" s="76"/>
      <c r="G134" s="76"/>
      <c r="H134" s="76"/>
      <c r="I134" s="76"/>
      <c r="J134" s="76"/>
      <c r="K134" s="76"/>
    </row>
    <row r="135" spans="1:11" x14ac:dyDescent="0.25">
      <c r="A135" s="78"/>
      <c r="B135" s="86"/>
      <c r="C135" s="86"/>
      <c r="D135" s="83"/>
      <c r="E135" s="83"/>
      <c r="F135" s="76"/>
      <c r="G135" s="76"/>
      <c r="H135" s="76"/>
      <c r="I135" s="76"/>
      <c r="J135" s="76"/>
      <c r="K135" s="76"/>
    </row>
    <row r="136" spans="1:11" x14ac:dyDescent="0.25">
      <c r="A136" s="78"/>
      <c r="B136" s="86"/>
      <c r="C136" s="86"/>
      <c r="D136" s="83"/>
      <c r="E136" s="83"/>
      <c r="F136" s="76"/>
      <c r="G136" s="76"/>
      <c r="H136" s="76"/>
      <c r="I136" s="76"/>
      <c r="J136" s="76"/>
      <c r="K136" s="76"/>
    </row>
    <row r="137" spans="1:11" x14ac:dyDescent="0.25">
      <c r="A137" s="78"/>
      <c r="B137" s="86"/>
      <c r="C137" s="86"/>
      <c r="D137" s="83"/>
      <c r="E137" s="83"/>
      <c r="F137" s="76"/>
      <c r="G137" s="76"/>
      <c r="H137" s="76"/>
      <c r="I137" s="76"/>
      <c r="J137" s="76"/>
      <c r="K137" s="76"/>
    </row>
    <row r="138" spans="1:11" x14ac:dyDescent="0.25">
      <c r="A138" s="78"/>
      <c r="B138" s="86"/>
      <c r="C138" s="86"/>
      <c r="D138" s="83"/>
      <c r="E138" s="83"/>
      <c r="F138" s="76"/>
      <c r="G138" s="76"/>
      <c r="H138" s="76"/>
      <c r="I138" s="76"/>
      <c r="J138" s="76"/>
      <c r="K138" s="76"/>
    </row>
    <row r="139" spans="1:11" x14ac:dyDescent="0.25">
      <c r="A139" s="78"/>
      <c r="B139" s="86"/>
      <c r="C139" s="86"/>
      <c r="D139" s="83"/>
      <c r="E139" s="83"/>
      <c r="F139" s="76"/>
      <c r="G139" s="76"/>
      <c r="H139" s="76"/>
      <c r="I139" s="76"/>
      <c r="J139" s="76"/>
      <c r="K139" s="76"/>
    </row>
    <row r="140" spans="1:11" x14ac:dyDescent="0.25">
      <c r="A140" s="78"/>
      <c r="B140" s="86"/>
      <c r="C140" s="86"/>
      <c r="D140" s="83"/>
      <c r="E140" s="83"/>
      <c r="F140" s="76"/>
      <c r="G140" s="76"/>
      <c r="H140" s="76"/>
      <c r="I140" s="76"/>
      <c r="J140" s="76"/>
      <c r="K140" s="76"/>
    </row>
    <row r="141" spans="1:11" x14ac:dyDescent="0.25">
      <c r="A141" s="78"/>
      <c r="B141" s="86"/>
      <c r="C141" s="86"/>
      <c r="D141" s="83"/>
      <c r="E141" s="83"/>
      <c r="F141" s="76"/>
      <c r="G141" s="76"/>
      <c r="H141" s="76"/>
      <c r="I141" s="76"/>
      <c r="J141" s="76"/>
      <c r="K141" s="76"/>
    </row>
    <row r="142" spans="1:11" x14ac:dyDescent="0.25">
      <c r="A142" s="78"/>
      <c r="B142" s="86"/>
      <c r="C142" s="86"/>
      <c r="D142" s="83"/>
      <c r="E142" s="83"/>
      <c r="F142" s="76"/>
      <c r="G142" s="76"/>
      <c r="H142" s="76"/>
      <c r="I142" s="76"/>
      <c r="J142" s="76"/>
      <c r="K142" s="76"/>
    </row>
    <row r="143" spans="1:11" x14ac:dyDescent="0.25">
      <c r="A143" s="78"/>
      <c r="B143" s="86"/>
      <c r="C143" s="86"/>
      <c r="D143" s="83"/>
      <c r="E143" s="83"/>
      <c r="F143" s="76"/>
      <c r="G143" s="76"/>
      <c r="H143" s="76"/>
      <c r="I143" s="76"/>
      <c r="J143" s="76"/>
      <c r="K143" s="76"/>
    </row>
    <row r="144" spans="1:11" x14ac:dyDescent="0.25">
      <c r="A144" s="78"/>
      <c r="B144" s="86"/>
      <c r="C144" s="86"/>
      <c r="D144" s="83"/>
      <c r="E144" s="83"/>
      <c r="F144" s="76"/>
      <c r="G144" s="76"/>
      <c r="H144" s="76"/>
      <c r="I144" s="76"/>
      <c r="J144" s="76"/>
      <c r="K144" s="76"/>
    </row>
    <row r="145" spans="1:11" x14ac:dyDescent="0.25">
      <c r="A145" s="78"/>
      <c r="B145" s="86"/>
      <c r="C145" s="86"/>
      <c r="D145" s="83"/>
      <c r="E145" s="83"/>
      <c r="F145" s="76"/>
      <c r="G145" s="76"/>
      <c r="H145" s="76"/>
      <c r="I145" s="76"/>
      <c r="J145" s="76"/>
      <c r="K145" s="76"/>
    </row>
    <row r="146" spans="1:11" x14ac:dyDescent="0.25">
      <c r="A146" s="78"/>
      <c r="B146" s="86"/>
      <c r="C146" s="86"/>
      <c r="D146" s="83"/>
      <c r="E146" s="83"/>
      <c r="F146" s="76"/>
      <c r="G146" s="76"/>
      <c r="H146" s="76"/>
      <c r="I146" s="76"/>
      <c r="J146" s="76"/>
      <c r="K146" s="76"/>
    </row>
    <row r="147" spans="1:11" x14ac:dyDescent="0.25">
      <c r="A147" s="78"/>
      <c r="B147" s="86"/>
      <c r="C147" s="86"/>
      <c r="D147" s="83"/>
      <c r="E147" s="83"/>
      <c r="F147" s="76"/>
      <c r="G147" s="76"/>
      <c r="H147" s="76"/>
      <c r="I147" s="76"/>
      <c r="J147" s="76"/>
      <c r="K147" s="76"/>
    </row>
    <row r="148" spans="1:11" x14ac:dyDescent="0.25">
      <c r="A148" s="78"/>
      <c r="B148" s="86"/>
      <c r="C148" s="86"/>
      <c r="D148" s="83"/>
      <c r="E148" s="83"/>
      <c r="F148" s="76"/>
      <c r="G148" s="76"/>
      <c r="H148" s="76"/>
      <c r="I148" s="76"/>
      <c r="J148" s="76"/>
      <c r="K148" s="76"/>
    </row>
    <row r="149" spans="1:11" x14ac:dyDescent="0.25">
      <c r="A149" s="78"/>
      <c r="B149" s="86"/>
      <c r="C149" s="86"/>
      <c r="D149" s="83"/>
      <c r="E149" s="83"/>
      <c r="F149" s="76"/>
      <c r="G149" s="76"/>
      <c r="H149" s="76"/>
      <c r="I149" s="76"/>
      <c r="J149" s="76"/>
      <c r="K149" s="76"/>
    </row>
    <row r="150" spans="1:11" x14ac:dyDescent="0.25">
      <c r="A150" s="78"/>
      <c r="B150" s="86"/>
      <c r="C150" s="86"/>
      <c r="D150" s="83"/>
      <c r="E150" s="83"/>
      <c r="F150" s="76"/>
      <c r="G150" s="76"/>
      <c r="H150" s="76"/>
      <c r="I150" s="76"/>
      <c r="J150" s="76"/>
      <c r="K150" s="76"/>
    </row>
    <row r="151" spans="1:11" x14ac:dyDescent="0.25">
      <c r="A151" s="78"/>
      <c r="B151" s="86"/>
      <c r="C151" s="86"/>
      <c r="D151" s="83"/>
      <c r="E151" s="83"/>
      <c r="F151" s="76"/>
      <c r="G151" s="76"/>
      <c r="H151" s="76"/>
      <c r="I151" s="76"/>
      <c r="J151" s="76"/>
      <c r="K151" s="76"/>
    </row>
    <row r="152" spans="1:11" x14ac:dyDescent="0.25">
      <c r="A152" s="78"/>
      <c r="B152" s="86"/>
      <c r="C152" s="86"/>
      <c r="D152" s="83"/>
      <c r="E152" s="83"/>
      <c r="F152" s="76"/>
      <c r="G152" s="76"/>
      <c r="H152" s="76"/>
      <c r="I152" s="76"/>
      <c r="J152" s="76"/>
      <c r="K152" s="76"/>
    </row>
    <row r="153" spans="1:11" x14ac:dyDescent="0.25">
      <c r="A153" s="78"/>
      <c r="B153" s="86"/>
      <c r="C153" s="86"/>
      <c r="D153" s="83"/>
      <c r="E153" s="83"/>
      <c r="F153" s="76"/>
      <c r="G153" s="76"/>
      <c r="H153" s="76"/>
      <c r="I153" s="76"/>
      <c r="J153" s="76"/>
      <c r="K153" s="76"/>
    </row>
    <row r="154" spans="1:11" x14ac:dyDescent="0.25">
      <c r="A154" s="78"/>
      <c r="B154" s="86"/>
      <c r="C154" s="86"/>
      <c r="D154" s="83"/>
      <c r="E154" s="83"/>
      <c r="F154" s="76"/>
      <c r="G154" s="76"/>
      <c r="H154" s="76"/>
      <c r="I154" s="76"/>
      <c r="J154" s="76"/>
      <c r="K154" s="76"/>
    </row>
    <row r="155" spans="1:11" x14ac:dyDescent="0.25">
      <c r="A155" s="78"/>
      <c r="B155" s="86"/>
      <c r="C155" s="86"/>
      <c r="D155" s="83"/>
      <c r="E155" s="83"/>
      <c r="F155" s="76"/>
      <c r="G155" s="76"/>
      <c r="H155" s="76"/>
      <c r="I155" s="76"/>
      <c r="J155" s="76"/>
      <c r="K155" s="76"/>
    </row>
    <row r="156" spans="1:11" x14ac:dyDescent="0.25">
      <c r="A156" s="78"/>
      <c r="B156" s="86"/>
      <c r="C156" s="86"/>
      <c r="D156" s="83"/>
      <c r="E156" s="83"/>
      <c r="F156" s="76"/>
      <c r="G156" s="76"/>
      <c r="H156" s="76"/>
      <c r="I156" s="76"/>
      <c r="J156" s="76"/>
      <c r="K156" s="76"/>
    </row>
    <row r="157" spans="1:11" x14ac:dyDescent="0.25">
      <c r="A157" s="78"/>
      <c r="B157" s="86"/>
      <c r="C157" s="86"/>
      <c r="D157" s="83"/>
      <c r="E157" s="83"/>
      <c r="F157" s="76"/>
      <c r="G157" s="76"/>
      <c r="H157" s="76"/>
      <c r="I157" s="76"/>
      <c r="J157" s="76"/>
      <c r="K157" s="76"/>
    </row>
    <row r="158" spans="1:11" x14ac:dyDescent="0.25">
      <c r="A158" s="78"/>
      <c r="B158" s="86"/>
      <c r="C158" s="86"/>
      <c r="D158" s="83"/>
      <c r="E158" s="83"/>
      <c r="F158" s="76"/>
      <c r="G158" s="76"/>
      <c r="H158" s="76"/>
      <c r="I158" s="76"/>
      <c r="J158" s="76"/>
      <c r="K158" s="76"/>
    </row>
    <row r="159" spans="1:11" x14ac:dyDescent="0.25">
      <c r="A159" s="78"/>
      <c r="B159" s="86"/>
      <c r="C159" s="86"/>
      <c r="D159" s="83"/>
      <c r="E159" s="83"/>
      <c r="F159" s="76"/>
      <c r="G159" s="76"/>
      <c r="H159" s="76"/>
      <c r="I159" s="76"/>
      <c r="J159" s="76"/>
      <c r="K159" s="76"/>
    </row>
    <row r="160" spans="1:11" x14ac:dyDescent="0.25">
      <c r="A160" s="78"/>
      <c r="B160" s="86"/>
      <c r="C160" s="86"/>
      <c r="D160" s="83"/>
      <c r="E160" s="83"/>
      <c r="F160" s="76"/>
      <c r="G160" s="76"/>
      <c r="H160" s="76"/>
      <c r="I160" s="76"/>
      <c r="J160" s="76"/>
      <c r="K160" s="76"/>
    </row>
    <row r="161" spans="1:11" x14ac:dyDescent="0.25">
      <c r="A161" s="78"/>
      <c r="B161" s="86"/>
      <c r="C161" s="86"/>
      <c r="D161" s="83"/>
      <c r="E161" s="83"/>
      <c r="F161" s="76"/>
      <c r="G161" s="76"/>
      <c r="H161" s="76"/>
      <c r="I161" s="76"/>
      <c r="J161" s="76"/>
      <c r="K161" s="76"/>
    </row>
    <row r="162" spans="1:11" x14ac:dyDescent="0.25">
      <c r="A162" s="78"/>
      <c r="B162" s="86"/>
      <c r="C162" s="86"/>
      <c r="D162" s="83"/>
      <c r="E162" s="83"/>
      <c r="F162" s="76"/>
      <c r="G162" s="76"/>
      <c r="H162" s="76"/>
      <c r="I162" s="76"/>
      <c r="J162" s="76"/>
      <c r="K162" s="76"/>
    </row>
    <row r="163" spans="1:11" x14ac:dyDescent="0.25">
      <c r="A163" s="78"/>
      <c r="B163" s="86"/>
      <c r="C163" s="86"/>
      <c r="D163" s="83"/>
      <c r="E163" s="83"/>
      <c r="F163" s="76"/>
      <c r="G163" s="76"/>
      <c r="H163" s="76"/>
      <c r="I163" s="76"/>
      <c r="J163" s="76"/>
      <c r="K163" s="76"/>
    </row>
    <row r="164" spans="1:11" x14ac:dyDescent="0.25">
      <c r="A164" s="78"/>
      <c r="B164" s="86"/>
      <c r="C164" s="86"/>
      <c r="D164" s="83"/>
      <c r="E164" s="83"/>
      <c r="F164" s="76"/>
      <c r="G164" s="76"/>
      <c r="H164" s="76"/>
      <c r="I164" s="76"/>
      <c r="J164" s="76"/>
      <c r="K164" s="76"/>
    </row>
    <row r="165" spans="1:11" x14ac:dyDescent="0.25">
      <c r="A165" s="78"/>
      <c r="B165" s="86"/>
      <c r="C165" s="86"/>
      <c r="D165" s="83"/>
      <c r="E165" s="83"/>
      <c r="F165" s="76"/>
      <c r="G165" s="76"/>
      <c r="H165" s="76"/>
      <c r="I165" s="76"/>
      <c r="J165" s="76"/>
      <c r="K165" s="76"/>
    </row>
    <row r="166" spans="1:11" x14ac:dyDescent="0.25">
      <c r="A166" s="78"/>
      <c r="B166" s="86"/>
      <c r="C166" s="86"/>
      <c r="D166" s="83"/>
      <c r="E166" s="83"/>
      <c r="F166" s="76"/>
      <c r="G166" s="76"/>
      <c r="H166" s="76"/>
      <c r="I166" s="76"/>
      <c r="J166" s="76"/>
      <c r="K166" s="76"/>
    </row>
    <row r="167" spans="1:11" x14ac:dyDescent="0.25">
      <c r="A167" s="78"/>
      <c r="B167" s="86"/>
      <c r="C167" s="86"/>
      <c r="D167" s="83"/>
      <c r="E167" s="83"/>
      <c r="F167" s="76"/>
      <c r="G167" s="76"/>
      <c r="H167" s="76"/>
      <c r="I167" s="76"/>
      <c r="J167" s="76"/>
      <c r="K167" s="76"/>
    </row>
    <row r="168" spans="1:11" x14ac:dyDescent="0.25">
      <c r="A168" s="78"/>
      <c r="B168" s="78"/>
      <c r="C168" s="78"/>
      <c r="D168" s="80"/>
      <c r="E168" s="80"/>
      <c r="F168" s="76"/>
      <c r="G168" s="76"/>
      <c r="H168" s="76"/>
      <c r="I168" s="76"/>
      <c r="J168" s="76"/>
      <c r="K168" s="76"/>
    </row>
    <row r="169" spans="1:11" x14ac:dyDescent="0.25">
      <c r="A169" s="78"/>
      <c r="B169" s="78"/>
      <c r="C169" s="78"/>
      <c r="D169" s="80"/>
      <c r="E169" s="80"/>
      <c r="F169" s="76"/>
      <c r="G169" s="76"/>
      <c r="H169" s="76"/>
      <c r="I169" s="76"/>
      <c r="J169" s="76"/>
      <c r="K169" s="76"/>
    </row>
    <row r="170" spans="1:11" x14ac:dyDescent="0.25">
      <c r="A170" s="78"/>
      <c r="B170" s="78"/>
      <c r="C170" s="78"/>
      <c r="D170" s="80"/>
      <c r="E170" s="80"/>
      <c r="F170" s="76"/>
      <c r="G170" s="76"/>
      <c r="H170" s="76"/>
      <c r="I170" s="76"/>
      <c r="J170" s="76"/>
      <c r="K170" s="76"/>
    </row>
    <row r="171" spans="1:11" x14ac:dyDescent="0.25">
      <c r="A171" s="78"/>
      <c r="B171" s="78"/>
      <c r="C171" s="78"/>
      <c r="D171" s="80"/>
      <c r="E171" s="80"/>
      <c r="F171" s="76"/>
      <c r="G171" s="76"/>
      <c r="H171" s="76"/>
      <c r="I171" s="76"/>
      <c r="J171" s="76"/>
      <c r="K171" s="76"/>
    </row>
    <row r="172" spans="1:11" x14ac:dyDescent="0.25">
      <c r="A172" s="78"/>
      <c r="B172" s="78"/>
      <c r="C172" s="78"/>
      <c r="D172" s="80"/>
      <c r="E172" s="80"/>
      <c r="F172" s="76"/>
      <c r="G172" s="76"/>
      <c r="H172" s="76"/>
      <c r="I172" s="76"/>
      <c r="J172" s="76"/>
      <c r="K172" s="76"/>
    </row>
    <row r="173" spans="1:11" x14ac:dyDescent="0.25">
      <c r="A173" s="78"/>
      <c r="B173" s="78"/>
      <c r="C173" s="78"/>
      <c r="D173" s="80"/>
      <c r="E173" s="80"/>
      <c r="F173" s="76"/>
      <c r="G173" s="76"/>
      <c r="H173" s="76"/>
      <c r="I173" s="76"/>
      <c r="J173" s="76"/>
      <c r="K173" s="76"/>
    </row>
    <row r="174" spans="1:11" x14ac:dyDescent="0.25">
      <c r="A174" s="78"/>
      <c r="B174" s="78"/>
      <c r="C174" s="78"/>
      <c r="D174" s="80"/>
      <c r="E174" s="80"/>
      <c r="F174" s="76"/>
      <c r="G174" s="76"/>
      <c r="H174" s="76"/>
      <c r="I174" s="76"/>
      <c r="J174" s="76"/>
      <c r="K174" s="76"/>
    </row>
    <row r="175" spans="1:11" x14ac:dyDescent="0.25">
      <c r="A175" s="78"/>
      <c r="B175" s="78"/>
      <c r="C175" s="78"/>
      <c r="D175" s="80"/>
      <c r="E175" s="80"/>
      <c r="F175" s="76"/>
      <c r="G175" s="76"/>
      <c r="H175" s="76"/>
      <c r="I175" s="76"/>
      <c r="J175" s="76"/>
      <c r="K175" s="76"/>
    </row>
    <row r="176" spans="1:11" x14ac:dyDescent="0.25">
      <c r="A176" s="78"/>
      <c r="B176" s="78"/>
      <c r="C176" s="78"/>
      <c r="D176" s="80"/>
      <c r="E176" s="80"/>
      <c r="F176" s="76"/>
      <c r="G176" s="76"/>
      <c r="H176" s="76"/>
      <c r="I176" s="76"/>
      <c r="J176" s="76"/>
      <c r="K176" s="76"/>
    </row>
    <row r="177" spans="1:11" x14ac:dyDescent="0.25">
      <c r="A177" s="78"/>
      <c r="B177" s="78"/>
      <c r="C177" s="78"/>
      <c r="D177" s="80"/>
      <c r="E177" s="80"/>
      <c r="F177" s="76"/>
      <c r="G177" s="76"/>
      <c r="H177" s="76"/>
      <c r="I177" s="76"/>
      <c r="J177" s="76"/>
      <c r="K177" s="76"/>
    </row>
    <row r="178" spans="1:11" x14ac:dyDescent="0.25">
      <c r="A178" s="78"/>
      <c r="B178" s="78"/>
      <c r="C178" s="78"/>
      <c r="D178" s="80"/>
      <c r="E178" s="80"/>
      <c r="F178" s="76"/>
      <c r="G178" s="76"/>
      <c r="H178" s="76"/>
      <c r="I178" s="76"/>
      <c r="J178" s="76"/>
      <c r="K178" s="76"/>
    </row>
    <row r="179" spans="1:11" x14ac:dyDescent="0.25">
      <c r="A179" s="78"/>
      <c r="B179" s="78"/>
      <c r="C179" s="78"/>
      <c r="D179" s="80"/>
      <c r="E179" s="80"/>
      <c r="F179" s="76"/>
      <c r="G179" s="76"/>
      <c r="H179" s="76"/>
      <c r="I179" s="76"/>
      <c r="J179" s="76"/>
      <c r="K179" s="76"/>
    </row>
    <row r="180" spans="1:11" x14ac:dyDescent="0.25">
      <c r="A180" s="78"/>
      <c r="B180" s="78"/>
      <c r="C180" s="78"/>
      <c r="D180" s="80"/>
      <c r="E180" s="80"/>
      <c r="F180" s="76"/>
      <c r="G180" s="76"/>
      <c r="H180" s="76"/>
      <c r="I180" s="76"/>
      <c r="J180" s="76"/>
      <c r="K180" s="76"/>
    </row>
    <row r="181" spans="1:11" x14ac:dyDescent="0.25">
      <c r="A181" s="78"/>
      <c r="B181" s="78"/>
      <c r="C181" s="78"/>
      <c r="D181" s="80"/>
      <c r="E181" s="80"/>
      <c r="F181" s="76"/>
      <c r="G181" s="76"/>
      <c r="H181" s="76"/>
      <c r="I181" s="76"/>
      <c r="J181" s="76"/>
      <c r="K181" s="76"/>
    </row>
    <row r="182" spans="1:11" x14ac:dyDescent="0.25">
      <c r="A182" s="78"/>
      <c r="B182" s="78"/>
      <c r="C182" s="78"/>
      <c r="D182" s="80"/>
      <c r="E182" s="80"/>
      <c r="F182" s="76"/>
      <c r="G182" s="76"/>
      <c r="H182" s="76"/>
      <c r="I182" s="76"/>
      <c r="J182" s="76"/>
      <c r="K182" s="76"/>
    </row>
    <row r="183" spans="1:11" x14ac:dyDescent="0.25">
      <c r="A183" s="78"/>
      <c r="B183" s="78"/>
      <c r="C183" s="78"/>
      <c r="D183" s="80"/>
      <c r="E183" s="80"/>
      <c r="F183" s="76"/>
      <c r="G183" s="76"/>
      <c r="H183" s="76"/>
      <c r="I183" s="76"/>
      <c r="J183" s="76"/>
      <c r="K183" s="76"/>
    </row>
    <row r="184" spans="1:11" x14ac:dyDescent="0.25">
      <c r="A184" s="78"/>
      <c r="B184" s="78"/>
      <c r="C184" s="78"/>
      <c r="D184" s="80"/>
      <c r="E184" s="80"/>
      <c r="F184" s="76"/>
      <c r="G184" s="76"/>
      <c r="H184" s="76"/>
      <c r="I184" s="76"/>
      <c r="J184" s="76"/>
      <c r="K184" s="76"/>
    </row>
    <row r="185" spans="1:11" x14ac:dyDescent="0.25">
      <c r="A185" s="78"/>
      <c r="B185" s="78"/>
      <c r="C185" s="78"/>
      <c r="D185" s="80"/>
      <c r="E185" s="80"/>
      <c r="F185" s="76"/>
      <c r="G185" s="76"/>
      <c r="H185" s="76"/>
      <c r="I185" s="76"/>
      <c r="J185" s="76"/>
      <c r="K185" s="76"/>
    </row>
    <row r="186" spans="1:11" x14ac:dyDescent="0.25">
      <c r="A186" s="78"/>
      <c r="B186" s="78"/>
      <c r="C186" s="78"/>
      <c r="D186" s="80"/>
      <c r="E186" s="80"/>
      <c r="F186" s="76"/>
      <c r="G186" s="76"/>
      <c r="H186" s="76"/>
      <c r="I186" s="76"/>
      <c r="J186" s="76"/>
      <c r="K186" s="76"/>
    </row>
    <row r="187" spans="1:11" x14ac:dyDescent="0.25">
      <c r="A187" s="78"/>
      <c r="B187" s="78"/>
      <c r="C187" s="78"/>
      <c r="D187" s="80"/>
      <c r="E187" s="80"/>
      <c r="F187" s="76"/>
      <c r="G187" s="76"/>
      <c r="H187" s="76"/>
      <c r="I187" s="76"/>
      <c r="J187" s="76"/>
      <c r="K187" s="76"/>
    </row>
    <row r="188" spans="1:11" x14ac:dyDescent="0.25">
      <c r="A188" s="78"/>
      <c r="B188" s="78"/>
      <c r="C188" s="78"/>
      <c r="D188" s="80"/>
      <c r="E188" s="80"/>
      <c r="F188" s="76"/>
      <c r="G188" s="76"/>
      <c r="H188" s="76"/>
      <c r="I188" s="76"/>
      <c r="J188" s="76"/>
      <c r="K188" s="76"/>
    </row>
    <row r="189" spans="1:11" x14ac:dyDescent="0.25">
      <c r="A189" s="78"/>
      <c r="B189" s="78"/>
      <c r="C189" s="78"/>
      <c r="D189" s="80"/>
      <c r="E189" s="80"/>
      <c r="F189" s="76"/>
      <c r="G189" s="76"/>
      <c r="H189" s="76"/>
      <c r="I189" s="76"/>
      <c r="J189" s="76"/>
      <c r="K189" s="76"/>
    </row>
    <row r="190" spans="1:11" x14ac:dyDescent="0.25">
      <c r="A190" s="78"/>
      <c r="B190" s="78"/>
      <c r="C190" s="78"/>
      <c r="D190" s="80"/>
      <c r="E190" s="80"/>
      <c r="F190" s="76"/>
      <c r="G190" s="76"/>
      <c r="H190" s="76"/>
      <c r="I190" s="76"/>
      <c r="J190" s="76"/>
      <c r="K190" s="76"/>
    </row>
    <row r="191" spans="1:11" x14ac:dyDescent="0.25">
      <c r="A191" s="78"/>
      <c r="B191" s="78"/>
      <c r="C191" s="78"/>
      <c r="D191" s="80"/>
      <c r="E191" s="80"/>
      <c r="F191" s="76"/>
      <c r="G191" s="76"/>
      <c r="H191" s="76"/>
      <c r="I191" s="76"/>
      <c r="J191" s="76"/>
      <c r="K191" s="76"/>
    </row>
    <row r="192" spans="1:11" x14ac:dyDescent="0.25">
      <c r="A192" s="75"/>
      <c r="B192" s="75"/>
      <c r="C192" s="75"/>
      <c r="D192" s="76"/>
      <c r="E192" s="76"/>
      <c r="F192" s="76"/>
      <c r="G192" s="76"/>
      <c r="H192" s="76"/>
      <c r="I192" s="76"/>
      <c r="J192" s="76"/>
      <c r="K192" s="76"/>
    </row>
    <row r="193" spans="1:11" x14ac:dyDescent="0.25">
      <c r="A193" s="75"/>
      <c r="B193" s="75"/>
      <c r="C193" s="75"/>
      <c r="D193" s="76"/>
      <c r="E193" s="76"/>
      <c r="F193" s="76"/>
      <c r="G193" s="76"/>
      <c r="H193" s="76"/>
      <c r="I193" s="76"/>
      <c r="J193" s="76"/>
      <c r="K193" s="76"/>
    </row>
    <row r="194" spans="1:11" x14ac:dyDescent="0.25">
      <c r="A194" s="75"/>
      <c r="B194" s="75"/>
      <c r="C194" s="75"/>
      <c r="D194" s="76"/>
      <c r="E194" s="76"/>
      <c r="F194" s="76"/>
      <c r="G194" s="76"/>
      <c r="H194" s="76"/>
      <c r="I194" s="76"/>
      <c r="J194" s="76"/>
      <c r="K194" s="76"/>
    </row>
    <row r="195" spans="1:11" x14ac:dyDescent="0.25">
      <c r="A195" s="75"/>
      <c r="B195" s="75"/>
      <c r="C195" s="75"/>
      <c r="D195" s="76"/>
      <c r="E195" s="76"/>
      <c r="F195" s="76"/>
      <c r="G195" s="76"/>
      <c r="H195" s="76"/>
      <c r="I195" s="76"/>
      <c r="J195" s="76"/>
      <c r="K195" s="76"/>
    </row>
    <row r="196" spans="1:11" x14ac:dyDescent="0.25">
      <c r="A196" s="75"/>
      <c r="B196" s="75"/>
      <c r="C196" s="75"/>
      <c r="D196" s="76"/>
      <c r="E196" s="76"/>
      <c r="F196" s="76"/>
      <c r="G196" s="76"/>
      <c r="H196" s="76"/>
      <c r="I196" s="76"/>
      <c r="J196" s="76"/>
      <c r="K196" s="76"/>
    </row>
    <row r="197" spans="1:11" x14ac:dyDescent="0.25">
      <c r="A197" s="75"/>
      <c r="B197" s="75"/>
      <c r="C197" s="75"/>
      <c r="D197" s="76"/>
      <c r="E197" s="76"/>
      <c r="F197" s="76"/>
      <c r="G197" s="76"/>
      <c r="H197" s="76"/>
      <c r="I197" s="76"/>
      <c r="J197" s="76"/>
      <c r="K197" s="76"/>
    </row>
    <row r="198" spans="1:11" x14ac:dyDescent="0.25">
      <c r="A198" s="75"/>
      <c r="B198" s="75"/>
      <c r="C198" s="75"/>
      <c r="D198" s="76"/>
      <c r="E198" s="76"/>
      <c r="F198" s="76"/>
      <c r="G198" s="76"/>
      <c r="H198" s="76"/>
      <c r="I198" s="76"/>
      <c r="J198" s="76"/>
      <c r="K198" s="76"/>
    </row>
    <row r="199" spans="1:11" x14ac:dyDescent="0.25">
      <c r="A199" s="75"/>
      <c r="B199" s="75"/>
      <c r="C199" s="75"/>
      <c r="D199" s="76"/>
      <c r="E199" s="76"/>
      <c r="F199" s="76"/>
      <c r="G199" s="76"/>
      <c r="H199" s="76"/>
      <c r="I199" s="76"/>
      <c r="J199" s="76"/>
      <c r="K199" s="76"/>
    </row>
    <row r="200" spans="1:11" x14ac:dyDescent="0.25">
      <c r="A200" s="75"/>
      <c r="B200" s="75"/>
      <c r="C200" s="75"/>
      <c r="D200" s="76"/>
      <c r="E200" s="76"/>
      <c r="F200" s="76"/>
      <c r="G200" s="76"/>
      <c r="H200" s="76"/>
      <c r="I200" s="76"/>
      <c r="J200" s="76"/>
      <c r="K200" s="76"/>
    </row>
    <row r="201" spans="1:11" x14ac:dyDescent="0.25">
      <c r="A201" s="75"/>
      <c r="B201" s="75"/>
      <c r="C201" s="75"/>
      <c r="D201" s="76"/>
      <c r="E201" s="76"/>
      <c r="F201" s="76"/>
      <c r="G201" s="76"/>
      <c r="H201" s="76"/>
      <c r="I201" s="76"/>
      <c r="J201" s="76"/>
      <c r="K201" s="76"/>
    </row>
    <row r="202" spans="1:11" x14ac:dyDescent="0.25">
      <c r="A202" s="75"/>
      <c r="B202" s="75"/>
      <c r="C202" s="75"/>
      <c r="D202" s="76"/>
      <c r="E202" s="76"/>
      <c r="F202" s="76"/>
      <c r="G202" s="76"/>
      <c r="H202" s="76"/>
      <c r="I202" s="76"/>
      <c r="J202" s="76"/>
      <c r="K202" s="76"/>
    </row>
    <row r="203" spans="1:11" x14ac:dyDescent="0.25">
      <c r="A203" s="75"/>
      <c r="B203" s="75"/>
      <c r="C203" s="75"/>
      <c r="D203" s="76"/>
      <c r="E203" s="76"/>
      <c r="F203" s="76"/>
      <c r="G203" s="76"/>
      <c r="H203" s="76"/>
      <c r="I203" s="76"/>
      <c r="J203" s="76"/>
      <c r="K203" s="76"/>
    </row>
    <row r="204" spans="1:11" x14ac:dyDescent="0.25">
      <c r="A204" s="75"/>
      <c r="B204" s="75"/>
      <c r="C204" s="75"/>
      <c r="D204" s="76"/>
      <c r="E204" s="76"/>
      <c r="F204" s="76"/>
      <c r="G204" s="76"/>
      <c r="H204" s="76"/>
      <c r="I204" s="76"/>
      <c r="J204" s="76"/>
      <c r="K204" s="76"/>
    </row>
    <row r="205" spans="1:11" x14ac:dyDescent="0.25">
      <c r="A205" s="75"/>
      <c r="B205" s="75"/>
      <c r="C205" s="75"/>
      <c r="D205" s="76"/>
      <c r="E205" s="76"/>
      <c r="F205" s="76"/>
      <c r="G205" s="76"/>
      <c r="H205" s="76"/>
      <c r="I205" s="76"/>
      <c r="J205" s="76"/>
      <c r="K205" s="76"/>
    </row>
    <row r="206" spans="1:11" x14ac:dyDescent="0.25">
      <c r="A206" s="75"/>
      <c r="B206" s="75"/>
      <c r="C206" s="75"/>
      <c r="D206" s="76"/>
      <c r="E206" s="76"/>
      <c r="F206" s="76"/>
      <c r="G206" s="76"/>
      <c r="H206" s="76"/>
      <c r="I206" s="76"/>
      <c r="J206" s="76"/>
      <c r="K206" s="76"/>
    </row>
    <row r="207" spans="1:11" x14ac:dyDescent="0.25">
      <c r="A207" s="75"/>
      <c r="B207" s="75"/>
      <c r="C207" s="75"/>
      <c r="D207" s="76"/>
      <c r="E207" s="76"/>
      <c r="F207" s="76"/>
      <c r="G207" s="76"/>
      <c r="H207" s="76"/>
      <c r="I207" s="76"/>
      <c r="J207" s="76"/>
      <c r="K207" s="76"/>
    </row>
    <row r="208" spans="1:11" x14ac:dyDescent="0.25">
      <c r="A208" s="75"/>
      <c r="B208" s="75"/>
      <c r="C208" s="75"/>
      <c r="D208" s="76"/>
      <c r="E208" s="76"/>
      <c r="F208" s="76"/>
      <c r="G208" s="76"/>
      <c r="H208" s="76"/>
      <c r="I208" s="76"/>
      <c r="J208" s="76"/>
      <c r="K208" s="76"/>
    </row>
    <row r="209" spans="1:11" x14ac:dyDescent="0.25">
      <c r="A209" s="75"/>
      <c r="B209" s="75"/>
      <c r="C209" s="75"/>
      <c r="D209" s="76"/>
      <c r="E209" s="76"/>
      <c r="F209" s="76"/>
      <c r="G209" s="76"/>
      <c r="H209" s="76"/>
      <c r="I209" s="76"/>
      <c r="J209" s="76"/>
      <c r="K209" s="76"/>
    </row>
    <row r="210" spans="1:11" x14ac:dyDescent="0.25">
      <c r="A210" s="75"/>
      <c r="B210" s="75"/>
      <c r="C210" s="75"/>
      <c r="D210" s="76"/>
      <c r="E210" s="76"/>
      <c r="F210" s="76"/>
      <c r="G210" s="76"/>
      <c r="H210" s="76"/>
      <c r="I210" s="76"/>
      <c r="J210" s="76"/>
      <c r="K210" s="76"/>
    </row>
    <row r="211" spans="1:11" x14ac:dyDescent="0.25">
      <c r="A211" s="75"/>
      <c r="B211" s="75"/>
      <c r="C211" s="75"/>
      <c r="D211" s="76"/>
      <c r="E211" s="76"/>
      <c r="F211" s="76"/>
      <c r="G211" s="76"/>
      <c r="H211" s="76"/>
      <c r="I211" s="76"/>
      <c r="J211" s="76"/>
      <c r="K211" s="76"/>
    </row>
  </sheetData>
  <mergeCells count="1">
    <mergeCell ref="D3:E3"/>
  </mergeCells>
  <pageMargins left="0.7" right="0.7" top="0.75" bottom="0.75" header="0.3" footer="0.3"/>
  <pageSetup scale="75" orientation="portrait" r:id="rId1"/>
  <drawing r:id="rId2"/>
  <legacyDrawing r:id="rId3"/>
  <oleObjects>
    <mc:AlternateContent xmlns:mc="http://schemas.openxmlformats.org/markup-compatibility/2006">
      <mc:Choice Requires="x14">
        <oleObject progId="Word.Document.12" shapeId="306177" r:id="rId4">
          <objectPr defaultSize="0" r:id="rId5">
            <anchor moveWithCells="1">
              <from>
                <xdr:col>1</xdr:col>
                <xdr:colOff>0</xdr:colOff>
                <xdr:row>46</xdr:row>
                <xdr:rowOff>0</xdr:rowOff>
              </from>
              <to>
                <xdr:col>10</xdr:col>
                <xdr:colOff>390525</xdr:colOff>
                <xdr:row>58</xdr:row>
                <xdr:rowOff>9525</xdr:rowOff>
              </to>
            </anchor>
          </objectPr>
        </oleObject>
      </mc:Choice>
      <mc:Fallback>
        <oleObject progId="Word.Document.12" shapeId="306177" r:id="rId4"/>
      </mc:Fallback>
    </mc:AlternateContent>
  </oleObjec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1"/>
  <sheetViews>
    <sheetView topLeftCell="A37" workbookViewId="0">
      <selection activeCell="J46" sqref="J46"/>
    </sheetView>
  </sheetViews>
  <sheetFormatPr defaultColWidth="9.140625" defaultRowHeight="15" x14ac:dyDescent="0.25"/>
  <cols>
    <col min="1" max="1" width="5.28515625" style="61" customWidth="1"/>
    <col min="2" max="2" width="9.140625" style="61"/>
    <col min="3" max="3" width="10.140625" style="61" customWidth="1"/>
    <col min="4" max="16384" width="9.140625" style="59"/>
  </cols>
  <sheetData>
    <row r="1" spans="1:10" ht="21" x14ac:dyDescent="0.35">
      <c r="A1" s="63" t="s">
        <v>206</v>
      </c>
    </row>
    <row r="2" spans="1:10" x14ac:dyDescent="0.25">
      <c r="B2" s="65">
        <v>3.2</v>
      </c>
      <c r="C2" s="61" t="s">
        <v>24</v>
      </c>
      <c r="D2" s="208"/>
    </row>
    <row r="3" spans="1:10" x14ac:dyDescent="0.25">
      <c r="B3" s="65" t="s">
        <v>75</v>
      </c>
      <c r="C3" s="61" t="s">
        <v>26</v>
      </c>
      <c r="D3" s="306" t="s">
        <v>222</v>
      </c>
      <c r="E3" s="306"/>
    </row>
    <row r="4" spans="1:10" x14ac:dyDescent="0.25">
      <c r="B4" s="25" t="s">
        <v>27</v>
      </c>
      <c r="D4" s="26" t="s">
        <v>76</v>
      </c>
      <c r="E4" s="66"/>
      <c r="F4" s="66"/>
      <c r="G4" s="66"/>
      <c r="H4" s="66"/>
      <c r="I4" s="66"/>
      <c r="J4" s="66"/>
    </row>
    <row r="5" spans="1:10" x14ac:dyDescent="0.25">
      <c r="B5" s="28"/>
    </row>
    <row r="6" spans="1:10" x14ac:dyDescent="0.25">
      <c r="F6" s="26" t="s">
        <v>29</v>
      </c>
      <c r="G6" s="26"/>
      <c r="H6" s="26" t="s">
        <v>174</v>
      </c>
      <c r="I6" s="26"/>
      <c r="J6" s="26"/>
    </row>
    <row r="7" spans="1:10" ht="26.25" x14ac:dyDescent="0.25">
      <c r="A7" s="60" t="s">
        <v>31</v>
      </c>
      <c r="B7" s="60" t="s">
        <v>32</v>
      </c>
      <c r="C7" s="60" t="s">
        <v>33</v>
      </c>
    </row>
    <row r="8" spans="1:10" x14ac:dyDescent="0.25">
      <c r="B8" s="62" t="s">
        <v>34</v>
      </c>
      <c r="C8" s="62" t="s">
        <v>3</v>
      </c>
    </row>
    <row r="9" spans="1:10" x14ac:dyDescent="0.25">
      <c r="A9" s="184"/>
      <c r="B9" s="33"/>
      <c r="C9" s="172"/>
      <c r="E9" s="61" t="s">
        <v>35</v>
      </c>
      <c r="F9" s="61"/>
    </row>
    <row r="10" spans="1:10" x14ac:dyDescent="0.25">
      <c r="A10" s="184"/>
      <c r="B10" s="33"/>
      <c r="C10" s="172"/>
      <c r="E10" s="61" t="s">
        <v>36</v>
      </c>
      <c r="F10" s="61"/>
    </row>
    <row r="11" spans="1:10" x14ac:dyDescent="0.25">
      <c r="A11" s="184"/>
      <c r="B11" s="33"/>
      <c r="C11" s="172"/>
      <c r="E11" s="61" t="s">
        <v>37</v>
      </c>
      <c r="F11" s="61"/>
    </row>
    <row r="12" spans="1:10" x14ac:dyDescent="0.25">
      <c r="A12" s="184"/>
      <c r="B12" s="33"/>
      <c r="C12" s="172"/>
      <c r="E12" s="61"/>
      <c r="F12" s="61"/>
    </row>
    <row r="13" spans="1:10" x14ac:dyDescent="0.25">
      <c r="A13" s="184"/>
      <c r="B13" s="33"/>
      <c r="C13" s="172"/>
      <c r="E13" s="61" t="s">
        <v>38</v>
      </c>
      <c r="F13" s="61"/>
    </row>
    <row r="14" spans="1:10" x14ac:dyDescent="0.25">
      <c r="A14" s="184"/>
      <c r="B14" s="33"/>
      <c r="C14" s="172"/>
      <c r="E14" s="61" t="s">
        <v>39</v>
      </c>
      <c r="F14" s="61"/>
    </row>
    <row r="15" spans="1:10" x14ac:dyDescent="0.25">
      <c r="A15" s="184"/>
      <c r="B15" s="33"/>
      <c r="C15" s="172"/>
      <c r="E15" s="61" t="s">
        <v>40</v>
      </c>
      <c r="F15" s="61"/>
    </row>
    <row r="16" spans="1:10" x14ac:dyDescent="0.25">
      <c r="A16" s="184"/>
      <c r="B16" s="33"/>
      <c r="C16" s="172"/>
      <c r="E16" s="61" t="s">
        <v>41</v>
      </c>
      <c r="F16" s="61"/>
    </row>
    <row r="17" spans="1:6" x14ac:dyDescent="0.25">
      <c r="A17" s="184"/>
      <c r="B17" s="33"/>
      <c r="C17" s="172"/>
      <c r="E17" s="61" t="s">
        <v>42</v>
      </c>
      <c r="F17" s="61"/>
    </row>
    <row r="18" spans="1:6" x14ac:dyDescent="0.25">
      <c r="A18" s="184"/>
      <c r="B18" s="33"/>
      <c r="C18" s="172"/>
      <c r="E18" s="61" t="s">
        <v>43</v>
      </c>
      <c r="F18" s="61"/>
    </row>
    <row r="19" spans="1:6" x14ac:dyDescent="0.25">
      <c r="A19" s="184"/>
      <c r="B19" s="33"/>
      <c r="C19" s="172"/>
      <c r="E19" s="61" t="s">
        <v>44</v>
      </c>
      <c r="F19" s="61"/>
    </row>
    <row r="20" spans="1:6" x14ac:dyDescent="0.25">
      <c r="A20" s="184"/>
      <c r="B20" s="33"/>
      <c r="C20" s="172"/>
      <c r="E20" s="61" t="s">
        <v>45</v>
      </c>
    </row>
    <row r="21" spans="1:6" x14ac:dyDescent="0.25">
      <c r="A21" s="184"/>
      <c r="B21" s="33"/>
      <c r="C21" s="172"/>
      <c r="E21" s="61" t="s">
        <v>46</v>
      </c>
    </row>
    <row r="22" spans="1:6" x14ac:dyDescent="0.25">
      <c r="A22" s="184"/>
      <c r="B22" s="33"/>
      <c r="C22" s="172"/>
      <c r="E22" s="61" t="s">
        <v>129</v>
      </c>
    </row>
    <row r="23" spans="1:6" x14ac:dyDescent="0.25">
      <c r="A23" s="184"/>
      <c r="B23" s="33"/>
      <c r="C23" s="172"/>
      <c r="E23" s="61"/>
    </row>
    <row r="24" spans="1:6" x14ac:dyDescent="0.25">
      <c r="A24" s="184"/>
      <c r="B24" s="33"/>
      <c r="C24" s="172"/>
    </row>
    <row r="25" spans="1:6" x14ac:dyDescent="0.25">
      <c r="A25" s="184"/>
      <c r="B25" s="33"/>
      <c r="C25" s="172"/>
    </row>
    <row r="26" spans="1:6" x14ac:dyDescent="0.25">
      <c r="A26" s="184"/>
      <c r="B26" s="33"/>
      <c r="C26" s="172"/>
    </row>
    <row r="27" spans="1:6" ht="15.75" x14ac:dyDescent="0.25">
      <c r="A27" s="184"/>
      <c r="B27" s="33"/>
      <c r="C27" s="172"/>
      <c r="E27" s="35"/>
    </row>
    <row r="28" spans="1:6" ht="15.75" x14ac:dyDescent="0.25">
      <c r="A28" s="184"/>
      <c r="B28" s="33"/>
      <c r="C28" s="172"/>
      <c r="E28" s="35"/>
    </row>
    <row r="29" spans="1:6" ht="15.75" x14ac:dyDescent="0.25">
      <c r="A29" s="184"/>
      <c r="B29" s="33"/>
      <c r="C29" s="172"/>
      <c r="E29" s="35"/>
    </row>
    <row r="30" spans="1:6" ht="15.75" x14ac:dyDescent="0.25">
      <c r="A30" s="65"/>
      <c r="B30" s="65"/>
      <c r="C30" s="77" t="s">
        <v>71</v>
      </c>
      <c r="E30" s="35"/>
    </row>
    <row r="31" spans="1:6" ht="15.75" x14ac:dyDescent="0.25">
      <c r="A31" s="65"/>
      <c r="B31" s="65"/>
      <c r="C31" s="32"/>
      <c r="E31" s="35"/>
    </row>
    <row r="32" spans="1:6" x14ac:dyDescent="0.25">
      <c r="A32" s="65"/>
      <c r="B32" s="65"/>
      <c r="C32" s="72"/>
    </row>
    <row r="33" spans="1:11" x14ac:dyDescent="0.25">
      <c r="A33" s="65"/>
      <c r="B33" s="65"/>
      <c r="C33" s="72"/>
    </row>
    <row r="34" spans="1:11" x14ac:dyDescent="0.25">
      <c r="A34" s="65"/>
      <c r="B34" s="65"/>
      <c r="C34" s="72"/>
    </row>
    <row r="35" spans="1:11" x14ac:dyDescent="0.25">
      <c r="A35" s="65"/>
      <c r="B35" s="65"/>
      <c r="C35" s="72"/>
    </row>
    <row r="36" spans="1:11" x14ac:dyDescent="0.25">
      <c r="A36" s="65"/>
      <c r="B36" s="65"/>
      <c r="C36" s="72"/>
    </row>
    <row r="37" spans="1:11" x14ac:dyDescent="0.25">
      <c r="A37" s="65"/>
      <c r="B37" s="65"/>
      <c r="C37" s="73"/>
    </row>
    <row r="38" spans="1:11" x14ac:dyDescent="0.25">
      <c r="A38" s="65"/>
      <c r="B38" s="65"/>
      <c r="C38" s="65"/>
    </row>
    <row r="39" spans="1:11" x14ac:dyDescent="0.25">
      <c r="B39" s="64"/>
      <c r="C39" s="64">
        <f>SUM(C9:C38)</f>
        <v>0</v>
      </c>
      <c r="D39" s="61" t="s">
        <v>48</v>
      </c>
    </row>
    <row r="40" spans="1:11" x14ac:dyDescent="0.25">
      <c r="A40" s="64">
        <f>SUM(A9:A38)</f>
        <v>0</v>
      </c>
      <c r="B40" s="61" t="s">
        <v>49</v>
      </c>
    </row>
    <row r="41" spans="1:11" x14ac:dyDescent="0.25">
      <c r="B41" s="180" t="e">
        <f>C39/A40</f>
        <v>#DIV/0!</v>
      </c>
      <c r="C41" s="61" t="s">
        <v>50</v>
      </c>
    </row>
    <row r="42" spans="1:11" x14ac:dyDescent="0.25">
      <c r="D42" s="65"/>
      <c r="E42" s="61" t="s">
        <v>51</v>
      </c>
    </row>
    <row r="43" spans="1:11" x14ac:dyDescent="0.25">
      <c r="D43" s="67" t="s">
        <v>165</v>
      </c>
      <c r="E43" s="61" t="s">
        <v>52</v>
      </c>
    </row>
    <row r="45" spans="1:11" ht="24" customHeight="1" x14ac:dyDescent="0.25">
      <c r="A45" s="154" t="s">
        <v>145</v>
      </c>
    </row>
    <row r="46" spans="1:11" ht="21" x14ac:dyDescent="0.35">
      <c r="A46" s="74"/>
      <c r="B46" s="75"/>
      <c r="C46" s="75"/>
      <c r="D46" s="76"/>
      <c r="E46" s="76"/>
      <c r="F46" s="76"/>
      <c r="G46" s="76"/>
      <c r="H46" s="76"/>
      <c r="I46" s="76"/>
      <c r="J46" s="76"/>
      <c r="K46" s="76"/>
    </row>
    <row r="47" spans="1:11" x14ac:dyDescent="0.25">
      <c r="A47" s="75"/>
      <c r="B47" s="28"/>
      <c r="C47" s="75"/>
      <c r="D47" s="76"/>
      <c r="E47" s="76"/>
      <c r="F47" s="76"/>
      <c r="G47" s="76"/>
      <c r="H47" s="76"/>
      <c r="I47" s="76"/>
      <c r="J47" s="76"/>
      <c r="K47" s="76"/>
    </row>
    <row r="48" spans="1:11" x14ac:dyDescent="0.25">
      <c r="A48" s="75"/>
      <c r="B48" s="28"/>
      <c r="C48" s="75"/>
      <c r="D48" s="76"/>
      <c r="E48" s="76"/>
      <c r="F48" s="76"/>
      <c r="G48" s="76"/>
      <c r="H48" s="76"/>
      <c r="I48" s="76"/>
      <c r="J48" s="76"/>
      <c r="K48" s="76"/>
    </row>
    <row r="49" spans="1:11" x14ac:dyDescent="0.25">
      <c r="A49" s="75"/>
      <c r="B49" s="25"/>
      <c r="C49" s="75"/>
      <c r="D49" s="75"/>
      <c r="E49" s="76"/>
      <c r="F49" s="76"/>
      <c r="G49" s="76"/>
      <c r="H49" s="76"/>
      <c r="I49" s="76"/>
      <c r="J49" s="76"/>
      <c r="K49" s="76"/>
    </row>
    <row r="50" spans="1:11" x14ac:dyDescent="0.25">
      <c r="A50" s="78"/>
      <c r="B50" s="79"/>
      <c r="C50" s="78"/>
      <c r="D50" s="80"/>
      <c r="E50" s="80"/>
      <c r="F50" s="76"/>
      <c r="G50" s="76"/>
      <c r="H50" s="76"/>
      <c r="I50" s="76"/>
      <c r="J50" s="76"/>
      <c r="K50" s="76"/>
    </row>
    <row r="51" spans="1:11" x14ac:dyDescent="0.25">
      <c r="A51" s="78"/>
      <c r="B51" s="78"/>
      <c r="C51" s="78"/>
      <c r="D51" s="80"/>
      <c r="E51" s="80"/>
      <c r="F51" s="75"/>
      <c r="G51" s="75"/>
      <c r="H51" s="75"/>
      <c r="I51" s="75"/>
      <c r="J51" s="75"/>
      <c r="K51" s="76"/>
    </row>
    <row r="52" spans="1:11" ht="26.25" x14ac:dyDescent="0.25">
      <c r="A52" s="81"/>
      <c r="B52" s="82"/>
      <c r="C52" s="82"/>
      <c r="D52" s="83"/>
      <c r="E52" s="83"/>
      <c r="F52" s="76"/>
      <c r="G52" s="76"/>
      <c r="H52" s="76"/>
      <c r="I52" s="76"/>
      <c r="J52" s="76"/>
      <c r="K52" s="76"/>
    </row>
    <row r="53" spans="1:11" x14ac:dyDescent="0.25">
      <c r="A53" s="78"/>
      <c r="B53" s="84"/>
      <c r="C53" s="84"/>
      <c r="D53" s="83"/>
      <c r="E53" s="83"/>
      <c r="F53" s="76"/>
      <c r="G53" s="76"/>
      <c r="H53" s="76"/>
      <c r="I53" s="76"/>
      <c r="J53" s="76"/>
      <c r="K53" s="76"/>
    </row>
    <row r="54" spans="1:11" x14ac:dyDescent="0.25">
      <c r="A54" s="79"/>
      <c r="B54" s="84"/>
      <c r="C54" s="85"/>
      <c r="D54" s="83"/>
      <c r="E54" s="86"/>
      <c r="F54" s="75"/>
      <c r="G54" s="76"/>
      <c r="H54" s="76"/>
      <c r="I54" s="76"/>
      <c r="J54" s="76"/>
      <c r="K54" s="76"/>
    </row>
    <row r="55" spans="1:11" x14ac:dyDescent="0.25">
      <c r="A55" s="79"/>
      <c r="B55" s="84"/>
      <c r="C55" s="85"/>
      <c r="D55" s="83"/>
      <c r="E55" s="86"/>
      <c r="F55" s="75"/>
      <c r="G55" s="76"/>
      <c r="H55" s="76"/>
      <c r="I55" s="76"/>
      <c r="J55" s="76"/>
      <c r="K55" s="76"/>
    </row>
    <row r="56" spans="1:11" x14ac:dyDescent="0.25">
      <c r="A56" s="79"/>
      <c r="B56" s="84"/>
      <c r="C56" s="85"/>
      <c r="D56" s="83"/>
      <c r="E56" s="86"/>
      <c r="F56" s="75"/>
      <c r="G56" s="76"/>
      <c r="H56" s="76"/>
      <c r="I56" s="76"/>
      <c r="J56" s="76"/>
      <c r="K56" s="76"/>
    </row>
    <row r="57" spans="1:11" x14ac:dyDescent="0.25">
      <c r="A57" s="79"/>
      <c r="B57" s="84"/>
      <c r="C57" s="85"/>
      <c r="D57" s="83"/>
      <c r="E57" s="86"/>
      <c r="F57" s="75"/>
      <c r="G57" s="76"/>
      <c r="H57" s="76"/>
      <c r="I57" s="76"/>
      <c r="J57" s="76"/>
      <c r="K57" s="76"/>
    </row>
    <row r="58" spans="1:11" x14ac:dyDescent="0.25">
      <c r="A58" s="79"/>
      <c r="B58" s="84"/>
      <c r="C58" s="85"/>
      <c r="D58" s="83"/>
      <c r="E58" s="86"/>
      <c r="F58" s="75"/>
      <c r="G58" s="76"/>
      <c r="H58" s="76"/>
      <c r="I58" s="76"/>
      <c r="J58" s="76"/>
      <c r="K58" s="76"/>
    </row>
    <row r="59" spans="1:11" x14ac:dyDescent="0.25">
      <c r="A59" s="79"/>
      <c r="B59" s="84"/>
      <c r="C59" s="85"/>
      <c r="D59" s="83"/>
      <c r="E59" s="86"/>
      <c r="F59" s="75"/>
      <c r="G59" s="76"/>
      <c r="H59" s="76"/>
      <c r="I59" s="76"/>
      <c r="J59" s="76"/>
      <c r="K59" s="76"/>
    </row>
    <row r="60" spans="1:11" x14ac:dyDescent="0.25">
      <c r="A60" s="79"/>
      <c r="B60" s="84"/>
      <c r="C60" s="85"/>
      <c r="D60" s="83"/>
      <c r="E60" s="86"/>
      <c r="F60" s="75"/>
      <c r="G60" s="76"/>
      <c r="H60" s="76"/>
      <c r="I60" s="76"/>
      <c r="J60" s="76"/>
      <c r="K60" s="76"/>
    </row>
    <row r="61" spans="1:11" x14ac:dyDescent="0.25">
      <c r="A61" s="79"/>
      <c r="B61" s="84"/>
      <c r="C61" s="85"/>
      <c r="D61" s="83"/>
      <c r="E61" s="86"/>
      <c r="F61" s="75"/>
      <c r="G61" s="76"/>
      <c r="H61" s="76"/>
      <c r="I61" s="76"/>
      <c r="J61" s="76"/>
      <c r="K61" s="76"/>
    </row>
    <row r="62" spans="1:11" x14ac:dyDescent="0.25">
      <c r="A62" s="79"/>
      <c r="B62" s="84"/>
      <c r="C62" s="85"/>
      <c r="D62" s="83"/>
      <c r="E62" s="86"/>
      <c r="F62" s="75"/>
      <c r="G62" s="76"/>
      <c r="H62" s="76"/>
      <c r="I62" s="76"/>
      <c r="J62" s="76"/>
      <c r="K62" s="76"/>
    </row>
    <row r="63" spans="1:11" x14ac:dyDescent="0.25">
      <c r="A63" s="79"/>
      <c r="B63" s="84"/>
      <c r="C63" s="85"/>
      <c r="D63" s="83"/>
      <c r="E63" s="86"/>
      <c r="F63" s="75"/>
      <c r="G63" s="76"/>
      <c r="H63" s="76"/>
      <c r="I63" s="76"/>
      <c r="J63" s="76"/>
      <c r="K63" s="76"/>
    </row>
    <row r="64" spans="1:11" x14ac:dyDescent="0.25">
      <c r="A64" s="79"/>
      <c r="B64" s="84"/>
      <c r="C64" s="85"/>
      <c r="D64" s="83"/>
      <c r="E64" s="86"/>
      <c r="F64" s="75"/>
      <c r="G64" s="76"/>
      <c r="H64" s="76"/>
      <c r="I64" s="76"/>
      <c r="J64" s="76"/>
      <c r="K64" s="76"/>
    </row>
    <row r="65" spans="1:11" x14ac:dyDescent="0.25">
      <c r="A65" s="79"/>
      <c r="B65" s="84"/>
      <c r="C65" s="85"/>
      <c r="D65" s="83"/>
      <c r="E65" s="86"/>
      <c r="F65" s="76"/>
      <c r="G65" s="76"/>
      <c r="H65" s="76"/>
      <c r="I65" s="76"/>
      <c r="J65" s="76"/>
      <c r="K65" s="76"/>
    </row>
    <row r="66" spans="1:11" x14ac:dyDescent="0.25">
      <c r="A66" s="79"/>
      <c r="B66" s="84"/>
      <c r="C66" s="85"/>
      <c r="D66" s="83"/>
      <c r="E66" s="86"/>
      <c r="F66" s="76"/>
      <c r="G66" s="76"/>
      <c r="H66" s="76"/>
      <c r="I66" s="76"/>
      <c r="J66" s="76"/>
      <c r="K66" s="76"/>
    </row>
    <row r="67" spans="1:11" x14ac:dyDescent="0.25">
      <c r="A67" s="79"/>
      <c r="B67" s="84"/>
      <c r="C67" s="85"/>
      <c r="D67" s="83"/>
      <c r="E67" s="83"/>
      <c r="F67" s="76"/>
      <c r="G67" s="76"/>
      <c r="H67" s="76"/>
      <c r="I67" s="76"/>
      <c r="J67" s="76"/>
      <c r="K67" s="76"/>
    </row>
    <row r="68" spans="1:11" x14ac:dyDescent="0.25">
      <c r="A68" s="79"/>
      <c r="B68" s="84"/>
      <c r="C68" s="85"/>
      <c r="D68" s="83"/>
      <c r="E68" s="86"/>
      <c r="F68" s="76"/>
      <c r="G68" s="76"/>
      <c r="H68" s="76"/>
      <c r="I68" s="76"/>
      <c r="J68" s="76"/>
      <c r="K68" s="76"/>
    </row>
    <row r="69" spans="1:11" x14ac:dyDescent="0.25">
      <c r="A69" s="79"/>
      <c r="B69" s="84"/>
      <c r="C69" s="85"/>
      <c r="D69" s="83"/>
      <c r="E69" s="86"/>
      <c r="F69" s="76"/>
      <c r="G69" s="76"/>
      <c r="H69" s="76"/>
      <c r="I69" s="76"/>
      <c r="J69" s="76"/>
      <c r="K69" s="76"/>
    </row>
    <row r="70" spans="1:11" x14ac:dyDescent="0.25">
      <c r="A70" s="79"/>
      <c r="B70" s="84"/>
      <c r="C70" s="85"/>
      <c r="D70" s="83"/>
      <c r="E70" s="83"/>
      <c r="F70" s="76"/>
      <c r="G70" s="76"/>
      <c r="H70" s="76"/>
      <c r="I70" s="76"/>
      <c r="J70" s="76"/>
      <c r="K70" s="76"/>
    </row>
    <row r="71" spans="1:11" x14ac:dyDescent="0.25">
      <c r="A71" s="79"/>
      <c r="B71" s="84"/>
      <c r="C71" s="85"/>
      <c r="D71" s="83"/>
      <c r="E71" s="83"/>
      <c r="F71" s="76"/>
      <c r="G71" s="76"/>
      <c r="H71" s="76"/>
      <c r="I71" s="76"/>
      <c r="J71" s="76"/>
      <c r="K71" s="76"/>
    </row>
    <row r="72" spans="1:11" ht="15.75" x14ac:dyDescent="0.25">
      <c r="A72" s="79"/>
      <c r="B72" s="84"/>
      <c r="C72" s="85"/>
      <c r="D72" s="83"/>
      <c r="E72" s="87"/>
      <c r="F72" s="76"/>
      <c r="G72" s="76"/>
      <c r="H72" s="76"/>
      <c r="I72" s="76"/>
      <c r="J72" s="76"/>
      <c r="K72" s="76"/>
    </row>
    <row r="73" spans="1:11" ht="15.75" x14ac:dyDescent="0.25">
      <c r="A73" s="79"/>
      <c r="B73" s="84"/>
      <c r="C73" s="85"/>
      <c r="D73" s="83"/>
      <c r="E73" s="87"/>
      <c r="F73" s="76"/>
      <c r="G73" s="76"/>
      <c r="H73" s="76"/>
      <c r="I73" s="76"/>
      <c r="J73" s="76"/>
      <c r="K73" s="76"/>
    </row>
    <row r="74" spans="1:11" ht="15.75" x14ac:dyDescent="0.25">
      <c r="A74" s="79"/>
      <c r="B74" s="84"/>
      <c r="C74" s="85"/>
      <c r="D74" s="83"/>
      <c r="E74" s="87"/>
      <c r="F74" s="76"/>
      <c r="G74" s="76"/>
      <c r="H74" s="76"/>
      <c r="I74" s="76"/>
      <c r="J74" s="76"/>
      <c r="K74" s="76"/>
    </row>
    <row r="75" spans="1:11" ht="15.75" x14ac:dyDescent="0.25">
      <c r="A75" s="79"/>
      <c r="B75" s="84"/>
      <c r="C75" s="85"/>
      <c r="D75" s="83"/>
      <c r="E75" s="87"/>
      <c r="F75" s="76"/>
      <c r="G75" s="76"/>
      <c r="H75" s="76"/>
      <c r="I75" s="76"/>
      <c r="J75" s="76"/>
      <c r="K75" s="76"/>
    </row>
    <row r="76" spans="1:11" ht="15.75" x14ac:dyDescent="0.25">
      <c r="A76" s="79"/>
      <c r="B76" s="84"/>
      <c r="C76" s="85"/>
      <c r="D76" s="83"/>
      <c r="E76" s="87"/>
      <c r="F76" s="76"/>
      <c r="G76" s="76"/>
      <c r="H76" s="76"/>
      <c r="I76" s="76"/>
      <c r="J76" s="76"/>
      <c r="K76" s="76"/>
    </row>
    <row r="77" spans="1:11" x14ac:dyDescent="0.25">
      <c r="A77" s="79"/>
      <c r="B77" s="84"/>
      <c r="C77" s="85"/>
      <c r="D77" s="83"/>
      <c r="E77" s="83"/>
      <c r="F77" s="76"/>
      <c r="G77" s="76"/>
      <c r="H77" s="76"/>
      <c r="I77" s="76"/>
      <c r="J77" s="76"/>
      <c r="K77" s="76"/>
    </row>
    <row r="78" spans="1:11" x14ac:dyDescent="0.25">
      <c r="A78" s="79"/>
      <c r="B78" s="84"/>
      <c r="C78" s="85"/>
      <c r="D78" s="83"/>
      <c r="E78" s="83"/>
      <c r="F78" s="76"/>
      <c r="G78" s="76"/>
      <c r="H78" s="76"/>
      <c r="I78" s="76"/>
      <c r="J78" s="76"/>
      <c r="K78" s="76"/>
    </row>
    <row r="79" spans="1:11" x14ac:dyDescent="0.25">
      <c r="A79" s="79"/>
      <c r="B79" s="84"/>
      <c r="C79" s="85"/>
      <c r="D79" s="83"/>
      <c r="E79" s="83"/>
      <c r="F79" s="76"/>
      <c r="G79" s="76"/>
      <c r="H79" s="76"/>
      <c r="I79" s="76"/>
      <c r="J79" s="76"/>
      <c r="K79" s="76"/>
    </row>
    <row r="80" spans="1:11" x14ac:dyDescent="0.25">
      <c r="A80" s="79"/>
      <c r="B80" s="84"/>
      <c r="C80" s="85"/>
      <c r="D80" s="83"/>
      <c r="E80" s="83"/>
      <c r="F80" s="76"/>
      <c r="G80" s="76"/>
      <c r="H80" s="76"/>
      <c r="I80" s="76"/>
      <c r="J80" s="76"/>
      <c r="K80" s="76"/>
    </row>
    <row r="81" spans="1:11" x14ac:dyDescent="0.25">
      <c r="A81" s="79"/>
      <c r="B81" s="84"/>
      <c r="C81" s="85"/>
      <c r="D81" s="83"/>
      <c r="E81" s="83"/>
      <c r="F81" s="76"/>
      <c r="G81" s="76"/>
      <c r="H81" s="76"/>
      <c r="I81" s="76"/>
      <c r="J81" s="76"/>
      <c r="K81" s="76"/>
    </row>
    <row r="82" spans="1:11" x14ac:dyDescent="0.25">
      <c r="A82" s="79"/>
      <c r="B82" s="84"/>
      <c r="C82" s="84"/>
      <c r="D82" s="83"/>
      <c r="E82" s="83"/>
      <c r="F82" s="76"/>
      <c r="G82" s="76"/>
      <c r="H82" s="76"/>
      <c r="I82" s="76"/>
      <c r="J82" s="76"/>
      <c r="K82" s="76"/>
    </row>
    <row r="83" spans="1:11" x14ac:dyDescent="0.25">
      <c r="A83" s="79"/>
      <c r="B83" s="84"/>
      <c r="C83" s="84"/>
      <c r="D83" s="83"/>
      <c r="E83" s="83"/>
      <c r="F83" s="76"/>
      <c r="G83" s="76"/>
      <c r="H83" s="76"/>
      <c r="I83" s="76"/>
      <c r="J83" s="76"/>
      <c r="K83" s="76"/>
    </row>
    <row r="84" spans="1:11" x14ac:dyDescent="0.25">
      <c r="A84" s="78"/>
      <c r="B84" s="86"/>
      <c r="C84" s="86"/>
      <c r="D84" s="86"/>
      <c r="E84" s="83"/>
      <c r="F84" s="76"/>
      <c r="G84" s="76"/>
      <c r="H84" s="76"/>
      <c r="I84" s="76"/>
      <c r="J84" s="76"/>
      <c r="K84" s="76"/>
    </row>
    <row r="85" spans="1:11" x14ac:dyDescent="0.25">
      <c r="A85" s="78"/>
      <c r="B85" s="86"/>
      <c r="C85" s="86"/>
      <c r="D85" s="83"/>
      <c r="E85" s="83"/>
      <c r="F85" s="76"/>
      <c r="G85" s="76"/>
      <c r="H85" s="76"/>
      <c r="I85" s="76"/>
      <c r="J85" s="76"/>
      <c r="K85" s="76"/>
    </row>
    <row r="86" spans="1:11" x14ac:dyDescent="0.25">
      <c r="A86" s="78"/>
      <c r="B86" s="86"/>
      <c r="C86" s="86"/>
      <c r="D86" s="83"/>
      <c r="E86" s="83"/>
      <c r="F86" s="76"/>
      <c r="G86" s="76"/>
      <c r="H86" s="76"/>
      <c r="I86" s="76"/>
      <c r="J86" s="76"/>
      <c r="K86" s="76"/>
    </row>
    <row r="87" spans="1:11" x14ac:dyDescent="0.25">
      <c r="A87" s="78"/>
      <c r="B87" s="86"/>
      <c r="C87" s="86"/>
      <c r="D87" s="84"/>
      <c r="E87" s="86"/>
      <c r="F87" s="76"/>
      <c r="G87" s="76"/>
      <c r="H87" s="76"/>
      <c r="I87" s="76"/>
      <c r="J87" s="76"/>
      <c r="K87" s="76"/>
    </row>
    <row r="88" spans="1:11" x14ac:dyDescent="0.25">
      <c r="A88" s="78"/>
      <c r="B88" s="86"/>
      <c r="C88" s="86"/>
      <c r="D88" s="88"/>
      <c r="E88" s="86"/>
      <c r="F88" s="76"/>
      <c r="G88" s="76"/>
      <c r="H88" s="76"/>
      <c r="I88" s="76"/>
      <c r="J88" s="76"/>
      <c r="K88" s="76"/>
    </row>
    <row r="89" spans="1:11" x14ac:dyDescent="0.25">
      <c r="A89" s="78"/>
      <c r="B89" s="86"/>
      <c r="C89" s="86"/>
      <c r="D89" s="83"/>
      <c r="E89" s="83"/>
      <c r="F89" s="76"/>
      <c r="G89" s="76"/>
      <c r="H89" s="76"/>
      <c r="I89" s="76"/>
      <c r="J89" s="76"/>
      <c r="K89" s="76"/>
    </row>
    <row r="90" spans="1:11" x14ac:dyDescent="0.25">
      <c r="A90" s="78"/>
      <c r="B90" s="86"/>
      <c r="C90" s="86"/>
      <c r="D90" s="83"/>
      <c r="E90" s="83"/>
      <c r="F90" s="76"/>
      <c r="G90" s="76"/>
      <c r="H90" s="76"/>
      <c r="I90" s="76"/>
      <c r="J90" s="76"/>
      <c r="K90" s="76"/>
    </row>
    <row r="91" spans="1:11" x14ac:dyDescent="0.25">
      <c r="A91" s="78"/>
      <c r="B91" s="86"/>
      <c r="C91" s="86"/>
      <c r="D91" s="83"/>
      <c r="E91" s="83"/>
      <c r="F91" s="76"/>
      <c r="G91" s="76"/>
      <c r="H91" s="76"/>
      <c r="I91" s="76"/>
      <c r="J91" s="76"/>
      <c r="K91" s="76"/>
    </row>
    <row r="92" spans="1:11" x14ac:dyDescent="0.25">
      <c r="A92" s="78"/>
      <c r="B92" s="86"/>
      <c r="C92" s="86"/>
      <c r="D92" s="83"/>
      <c r="E92" s="83"/>
      <c r="F92" s="76"/>
      <c r="G92" s="76"/>
      <c r="H92" s="76"/>
      <c r="I92" s="76"/>
      <c r="J92" s="76"/>
      <c r="K92" s="76"/>
    </row>
    <row r="93" spans="1:11" x14ac:dyDescent="0.25">
      <c r="A93" s="78"/>
      <c r="B93" s="86"/>
      <c r="C93" s="86"/>
      <c r="D93" s="83"/>
      <c r="E93" s="83"/>
      <c r="F93" s="76"/>
      <c r="G93" s="76"/>
      <c r="H93" s="76"/>
      <c r="I93" s="76"/>
      <c r="J93" s="76"/>
      <c r="K93" s="76"/>
    </row>
    <row r="94" spans="1:11" x14ac:dyDescent="0.25">
      <c r="A94" s="78"/>
      <c r="B94" s="86"/>
      <c r="C94" s="86"/>
      <c r="D94" s="83"/>
      <c r="E94" s="83"/>
      <c r="F94" s="76"/>
      <c r="G94" s="76"/>
      <c r="H94" s="76"/>
      <c r="I94" s="76"/>
      <c r="J94" s="76"/>
      <c r="K94" s="76"/>
    </row>
    <row r="95" spans="1:11" x14ac:dyDescent="0.25">
      <c r="A95" s="78"/>
      <c r="B95" s="86"/>
      <c r="C95" s="86"/>
      <c r="D95" s="83"/>
      <c r="E95" s="83"/>
      <c r="F95" s="76"/>
      <c r="G95" s="76"/>
      <c r="H95" s="76"/>
      <c r="I95" s="76"/>
      <c r="J95" s="76"/>
      <c r="K95" s="76"/>
    </row>
    <row r="96" spans="1:11" x14ac:dyDescent="0.25">
      <c r="A96" s="78"/>
      <c r="B96" s="86"/>
      <c r="C96" s="86"/>
      <c r="D96" s="83"/>
      <c r="E96" s="83"/>
      <c r="F96" s="76"/>
      <c r="G96" s="76"/>
      <c r="H96" s="76"/>
      <c r="I96" s="76"/>
      <c r="J96" s="76"/>
      <c r="K96" s="76"/>
    </row>
    <row r="97" spans="1:11" x14ac:dyDescent="0.25">
      <c r="A97" s="78"/>
      <c r="B97" s="86"/>
      <c r="C97" s="86"/>
      <c r="D97" s="83"/>
      <c r="E97" s="83"/>
      <c r="F97" s="76"/>
      <c r="G97" s="76"/>
      <c r="H97" s="76"/>
      <c r="I97" s="76"/>
      <c r="J97" s="76"/>
      <c r="K97" s="76"/>
    </row>
    <row r="98" spans="1:11" x14ac:dyDescent="0.25">
      <c r="A98" s="78"/>
      <c r="B98" s="86"/>
      <c r="C98" s="86"/>
      <c r="D98" s="83"/>
      <c r="E98" s="83"/>
      <c r="F98" s="76"/>
      <c r="G98" s="76"/>
      <c r="H98" s="76"/>
      <c r="I98" s="76"/>
      <c r="J98" s="76"/>
      <c r="K98" s="76"/>
    </row>
    <row r="99" spans="1:11" x14ac:dyDescent="0.25">
      <c r="A99" s="78"/>
      <c r="B99" s="86"/>
      <c r="C99" s="86"/>
      <c r="D99" s="83"/>
      <c r="E99" s="83"/>
      <c r="F99" s="76"/>
      <c r="G99" s="76"/>
      <c r="H99" s="76"/>
      <c r="I99" s="76"/>
      <c r="J99" s="76"/>
      <c r="K99" s="76"/>
    </row>
    <row r="100" spans="1:11" x14ac:dyDescent="0.25">
      <c r="A100" s="78"/>
      <c r="B100" s="86"/>
      <c r="C100" s="86"/>
      <c r="D100" s="83"/>
      <c r="E100" s="83"/>
      <c r="F100" s="76"/>
      <c r="G100" s="76"/>
      <c r="H100" s="76"/>
      <c r="I100" s="76"/>
      <c r="J100" s="76"/>
      <c r="K100" s="76"/>
    </row>
    <row r="101" spans="1:11" x14ac:dyDescent="0.25">
      <c r="A101" s="78"/>
      <c r="B101" s="86"/>
      <c r="C101" s="86"/>
      <c r="D101" s="83"/>
      <c r="E101" s="83"/>
      <c r="F101" s="76"/>
      <c r="G101" s="76"/>
      <c r="H101" s="76"/>
      <c r="I101" s="76"/>
      <c r="J101" s="76"/>
      <c r="K101" s="76"/>
    </row>
    <row r="102" spans="1:11" x14ac:dyDescent="0.25">
      <c r="A102" s="78"/>
      <c r="B102" s="86"/>
      <c r="C102" s="86"/>
      <c r="D102" s="83"/>
      <c r="E102" s="83"/>
      <c r="F102" s="76"/>
      <c r="G102" s="76"/>
      <c r="H102" s="76"/>
      <c r="I102" s="76"/>
      <c r="J102" s="76"/>
      <c r="K102" s="76"/>
    </row>
    <row r="103" spans="1:11" x14ac:dyDescent="0.25">
      <c r="A103" s="78"/>
      <c r="B103" s="86"/>
      <c r="C103" s="86"/>
      <c r="D103" s="83"/>
      <c r="E103" s="83"/>
      <c r="F103" s="76"/>
      <c r="G103" s="76"/>
      <c r="H103" s="76"/>
      <c r="I103" s="76"/>
      <c r="J103" s="76"/>
      <c r="K103" s="76"/>
    </row>
    <row r="104" spans="1:11" x14ac:dyDescent="0.25">
      <c r="A104" s="78"/>
      <c r="B104" s="86"/>
      <c r="C104" s="86"/>
      <c r="D104" s="83"/>
      <c r="E104" s="83"/>
      <c r="F104" s="76"/>
      <c r="G104" s="76"/>
      <c r="H104" s="76"/>
      <c r="I104" s="76"/>
      <c r="J104" s="76"/>
      <c r="K104" s="76"/>
    </row>
    <row r="105" spans="1:11" x14ac:dyDescent="0.25">
      <c r="A105" s="78"/>
      <c r="B105" s="86"/>
      <c r="C105" s="86"/>
      <c r="D105" s="83"/>
      <c r="E105" s="83"/>
      <c r="F105" s="76"/>
      <c r="G105" s="76"/>
      <c r="H105" s="76"/>
      <c r="I105" s="76"/>
      <c r="J105" s="76"/>
      <c r="K105" s="76"/>
    </row>
    <row r="106" spans="1:11" x14ac:dyDescent="0.25">
      <c r="A106" s="78"/>
      <c r="B106" s="86"/>
      <c r="C106" s="86"/>
      <c r="D106" s="83"/>
      <c r="E106" s="83"/>
      <c r="F106" s="76"/>
      <c r="G106" s="76"/>
      <c r="H106" s="76"/>
      <c r="I106" s="76"/>
      <c r="J106" s="76"/>
      <c r="K106" s="76"/>
    </row>
    <row r="107" spans="1:11" x14ac:dyDescent="0.25">
      <c r="A107" s="78"/>
      <c r="B107" s="86"/>
      <c r="C107" s="86"/>
      <c r="D107" s="83"/>
      <c r="E107" s="83"/>
      <c r="F107" s="76"/>
      <c r="G107" s="76"/>
      <c r="H107" s="76"/>
      <c r="I107" s="76"/>
      <c r="J107" s="76"/>
      <c r="K107" s="76"/>
    </row>
    <row r="108" spans="1:11" x14ac:dyDescent="0.25">
      <c r="A108" s="78"/>
      <c r="B108" s="86"/>
      <c r="C108" s="86"/>
      <c r="D108" s="83"/>
      <c r="E108" s="83"/>
      <c r="F108" s="76"/>
      <c r="G108" s="76"/>
      <c r="H108" s="76"/>
      <c r="I108" s="76"/>
      <c r="J108" s="76"/>
      <c r="K108" s="76"/>
    </row>
    <row r="109" spans="1:11" x14ac:dyDescent="0.25">
      <c r="A109" s="78"/>
      <c r="B109" s="86"/>
      <c r="C109" s="86"/>
      <c r="D109" s="83"/>
      <c r="E109" s="83"/>
      <c r="F109" s="76"/>
      <c r="G109" s="76"/>
      <c r="H109" s="76"/>
      <c r="I109" s="76"/>
      <c r="J109" s="76"/>
      <c r="K109" s="76"/>
    </row>
    <row r="110" spans="1:11" x14ac:dyDescent="0.25">
      <c r="A110" s="78"/>
      <c r="B110" s="86"/>
      <c r="C110" s="86"/>
      <c r="D110" s="83"/>
      <c r="E110" s="83"/>
      <c r="F110" s="76"/>
      <c r="G110" s="76"/>
      <c r="H110" s="76"/>
      <c r="I110" s="76"/>
      <c r="J110" s="76"/>
      <c r="K110" s="76"/>
    </row>
    <row r="111" spans="1:11" x14ac:dyDescent="0.25">
      <c r="A111" s="78"/>
      <c r="B111" s="86"/>
      <c r="C111" s="86"/>
      <c r="D111" s="83"/>
      <c r="E111" s="83"/>
      <c r="F111" s="76"/>
      <c r="G111" s="76"/>
      <c r="H111" s="76"/>
      <c r="I111" s="76"/>
      <c r="J111" s="76"/>
      <c r="K111" s="76"/>
    </row>
    <row r="112" spans="1:11" x14ac:dyDescent="0.25">
      <c r="A112" s="78"/>
      <c r="B112" s="86"/>
      <c r="C112" s="86"/>
      <c r="D112" s="83"/>
      <c r="E112" s="83"/>
      <c r="F112" s="76"/>
      <c r="G112" s="76"/>
      <c r="H112" s="76"/>
      <c r="I112" s="76"/>
      <c r="J112" s="76"/>
      <c r="K112" s="76"/>
    </row>
    <row r="113" spans="1:11" x14ac:dyDescent="0.25">
      <c r="A113" s="78"/>
      <c r="B113" s="86"/>
      <c r="C113" s="86"/>
      <c r="D113" s="83"/>
      <c r="E113" s="83"/>
      <c r="F113" s="76"/>
      <c r="G113" s="76"/>
      <c r="H113" s="76"/>
      <c r="I113" s="76"/>
      <c r="J113" s="76"/>
      <c r="K113" s="76"/>
    </row>
    <row r="114" spans="1:11" x14ac:dyDescent="0.25">
      <c r="A114" s="78"/>
      <c r="B114" s="86"/>
      <c r="C114" s="86"/>
      <c r="D114" s="83"/>
      <c r="E114" s="83"/>
      <c r="F114" s="76"/>
      <c r="G114" s="76"/>
      <c r="H114" s="76"/>
      <c r="I114" s="76"/>
      <c r="J114" s="76"/>
      <c r="K114" s="76"/>
    </row>
    <row r="115" spans="1:11" x14ac:dyDescent="0.25">
      <c r="A115" s="78"/>
      <c r="B115" s="86"/>
      <c r="C115" s="86"/>
      <c r="D115" s="83"/>
      <c r="E115" s="83"/>
      <c r="F115" s="76"/>
      <c r="G115" s="76"/>
      <c r="H115" s="76"/>
      <c r="I115" s="76"/>
      <c r="J115" s="76"/>
      <c r="K115" s="76"/>
    </row>
    <row r="116" spans="1:11" x14ac:dyDescent="0.25">
      <c r="A116" s="78"/>
      <c r="B116" s="86"/>
      <c r="C116" s="86"/>
      <c r="D116" s="83"/>
      <c r="E116" s="83"/>
      <c r="F116" s="76"/>
      <c r="G116" s="76"/>
      <c r="H116" s="76"/>
      <c r="I116" s="76"/>
      <c r="J116" s="76"/>
      <c r="K116" s="76"/>
    </row>
    <row r="117" spans="1:11" x14ac:dyDescent="0.25">
      <c r="A117" s="78"/>
      <c r="B117" s="86"/>
      <c r="C117" s="86"/>
      <c r="D117" s="83"/>
      <c r="E117" s="83"/>
      <c r="F117" s="76"/>
      <c r="G117" s="76"/>
      <c r="H117" s="76"/>
      <c r="I117" s="76"/>
      <c r="J117" s="76"/>
      <c r="K117" s="76"/>
    </row>
    <row r="118" spans="1:11" x14ac:dyDescent="0.25">
      <c r="A118" s="78"/>
      <c r="B118" s="86"/>
      <c r="C118" s="86"/>
      <c r="D118" s="83"/>
      <c r="E118" s="83"/>
      <c r="F118" s="76"/>
      <c r="G118" s="76"/>
      <c r="H118" s="76"/>
      <c r="I118" s="76"/>
      <c r="J118" s="76"/>
      <c r="K118" s="76"/>
    </row>
    <row r="119" spans="1:11" x14ac:dyDescent="0.25">
      <c r="A119" s="78"/>
      <c r="B119" s="86"/>
      <c r="C119" s="86"/>
      <c r="D119" s="83"/>
      <c r="E119" s="83"/>
      <c r="F119" s="76"/>
      <c r="G119" s="76"/>
      <c r="H119" s="76"/>
      <c r="I119" s="76"/>
      <c r="J119" s="76"/>
      <c r="K119" s="76"/>
    </row>
    <row r="120" spans="1:11" x14ac:dyDescent="0.25">
      <c r="A120" s="78"/>
      <c r="B120" s="86"/>
      <c r="C120" s="86"/>
      <c r="D120" s="83"/>
      <c r="E120" s="83"/>
      <c r="F120" s="76"/>
      <c r="G120" s="76"/>
      <c r="H120" s="76"/>
      <c r="I120" s="76"/>
      <c r="J120" s="76"/>
      <c r="K120" s="76"/>
    </row>
    <row r="121" spans="1:11" x14ac:dyDescent="0.25">
      <c r="A121" s="78"/>
      <c r="B121" s="86"/>
      <c r="C121" s="86"/>
      <c r="D121" s="83"/>
      <c r="E121" s="83"/>
      <c r="F121" s="76"/>
      <c r="G121" s="76"/>
      <c r="H121" s="76"/>
      <c r="I121" s="76"/>
      <c r="J121" s="76"/>
      <c r="K121" s="76"/>
    </row>
    <row r="122" spans="1:11" x14ac:dyDescent="0.25">
      <c r="A122" s="78"/>
      <c r="B122" s="86"/>
      <c r="C122" s="86"/>
      <c r="D122" s="83"/>
      <c r="E122" s="83"/>
      <c r="F122" s="76"/>
      <c r="G122" s="76"/>
      <c r="H122" s="76"/>
      <c r="I122" s="76"/>
      <c r="J122" s="76"/>
      <c r="K122" s="76"/>
    </row>
    <row r="123" spans="1:11" x14ac:dyDescent="0.25">
      <c r="A123" s="78"/>
      <c r="B123" s="86"/>
      <c r="C123" s="86"/>
      <c r="D123" s="83"/>
      <c r="E123" s="83"/>
      <c r="F123" s="76"/>
      <c r="G123" s="76"/>
      <c r="H123" s="76"/>
      <c r="I123" s="76"/>
      <c r="J123" s="76"/>
      <c r="K123" s="76"/>
    </row>
    <row r="124" spans="1:11" x14ac:dyDescent="0.25">
      <c r="A124" s="78"/>
      <c r="B124" s="86"/>
      <c r="C124" s="86"/>
      <c r="D124" s="83"/>
      <c r="E124" s="83"/>
      <c r="F124" s="76"/>
      <c r="G124" s="76"/>
      <c r="H124" s="76"/>
      <c r="I124" s="76"/>
      <c r="J124" s="76"/>
      <c r="K124" s="76"/>
    </row>
    <row r="125" spans="1:11" x14ac:dyDescent="0.25">
      <c r="A125" s="78"/>
      <c r="B125" s="86"/>
      <c r="C125" s="86"/>
      <c r="D125" s="83"/>
      <c r="E125" s="83"/>
      <c r="F125" s="76"/>
      <c r="G125" s="76"/>
      <c r="H125" s="76"/>
      <c r="I125" s="76"/>
      <c r="J125" s="76"/>
      <c r="K125" s="76"/>
    </row>
    <row r="126" spans="1:11" x14ac:dyDescent="0.25">
      <c r="A126" s="78"/>
      <c r="B126" s="86"/>
      <c r="C126" s="86"/>
      <c r="D126" s="83"/>
      <c r="E126" s="83"/>
      <c r="F126" s="76"/>
      <c r="G126" s="76"/>
      <c r="H126" s="76"/>
      <c r="I126" s="76"/>
      <c r="J126" s="76"/>
      <c r="K126" s="76"/>
    </row>
    <row r="127" spans="1:11" x14ac:dyDescent="0.25">
      <c r="A127" s="78"/>
      <c r="B127" s="86"/>
      <c r="C127" s="86"/>
      <c r="D127" s="83"/>
      <c r="E127" s="83"/>
      <c r="F127" s="76"/>
      <c r="G127" s="76"/>
      <c r="H127" s="76"/>
      <c r="I127" s="76"/>
      <c r="J127" s="76"/>
      <c r="K127" s="76"/>
    </row>
    <row r="128" spans="1:11" x14ac:dyDescent="0.25">
      <c r="A128" s="78"/>
      <c r="B128" s="86"/>
      <c r="C128" s="86"/>
      <c r="D128" s="83"/>
      <c r="E128" s="83"/>
      <c r="F128" s="76"/>
      <c r="G128" s="76"/>
      <c r="H128" s="76"/>
      <c r="I128" s="76"/>
      <c r="J128" s="76"/>
      <c r="K128" s="76"/>
    </row>
    <row r="129" spans="1:11" x14ac:dyDescent="0.25">
      <c r="A129" s="78"/>
      <c r="B129" s="86"/>
      <c r="C129" s="86"/>
      <c r="D129" s="83"/>
      <c r="E129" s="83"/>
      <c r="F129" s="76"/>
      <c r="G129" s="76"/>
      <c r="H129" s="76"/>
      <c r="I129" s="76"/>
      <c r="J129" s="76"/>
      <c r="K129" s="76"/>
    </row>
    <row r="130" spans="1:11" x14ac:dyDescent="0.25">
      <c r="A130" s="78"/>
      <c r="B130" s="86"/>
      <c r="C130" s="86"/>
      <c r="D130" s="83"/>
      <c r="E130" s="83"/>
      <c r="F130" s="76"/>
      <c r="G130" s="76"/>
      <c r="H130" s="76"/>
      <c r="I130" s="76"/>
      <c r="J130" s="76"/>
      <c r="K130" s="76"/>
    </row>
    <row r="131" spans="1:11" x14ac:dyDescent="0.25">
      <c r="A131" s="78"/>
      <c r="B131" s="86"/>
      <c r="C131" s="86"/>
      <c r="D131" s="83"/>
      <c r="E131" s="83"/>
      <c r="F131" s="76"/>
      <c r="G131" s="76"/>
      <c r="H131" s="76"/>
      <c r="I131" s="76"/>
      <c r="J131" s="76"/>
      <c r="K131" s="76"/>
    </row>
    <row r="132" spans="1:11" x14ac:dyDescent="0.25">
      <c r="A132" s="78"/>
      <c r="B132" s="86"/>
      <c r="C132" s="86"/>
      <c r="D132" s="83"/>
      <c r="E132" s="83"/>
      <c r="F132" s="76"/>
      <c r="G132" s="76"/>
      <c r="H132" s="76"/>
      <c r="I132" s="76"/>
      <c r="J132" s="76"/>
      <c r="K132" s="76"/>
    </row>
    <row r="133" spans="1:11" x14ac:dyDescent="0.25">
      <c r="A133" s="78"/>
      <c r="B133" s="86"/>
      <c r="C133" s="86"/>
      <c r="D133" s="83"/>
      <c r="E133" s="83"/>
      <c r="F133" s="76"/>
      <c r="G133" s="76"/>
      <c r="H133" s="76"/>
      <c r="I133" s="76"/>
      <c r="J133" s="76"/>
      <c r="K133" s="76"/>
    </row>
    <row r="134" spans="1:11" x14ac:dyDescent="0.25">
      <c r="A134" s="78"/>
      <c r="B134" s="86"/>
      <c r="C134" s="86"/>
      <c r="D134" s="83"/>
      <c r="E134" s="83"/>
      <c r="F134" s="76"/>
      <c r="G134" s="76"/>
      <c r="H134" s="76"/>
      <c r="I134" s="76"/>
      <c r="J134" s="76"/>
      <c r="K134" s="76"/>
    </row>
    <row r="135" spans="1:11" x14ac:dyDescent="0.25">
      <c r="A135" s="78"/>
      <c r="B135" s="86"/>
      <c r="C135" s="86"/>
      <c r="D135" s="83"/>
      <c r="E135" s="83"/>
      <c r="F135" s="76"/>
      <c r="G135" s="76"/>
      <c r="H135" s="76"/>
      <c r="I135" s="76"/>
      <c r="J135" s="76"/>
      <c r="K135" s="76"/>
    </row>
    <row r="136" spans="1:11" x14ac:dyDescent="0.25">
      <c r="A136" s="78"/>
      <c r="B136" s="86"/>
      <c r="C136" s="86"/>
      <c r="D136" s="83"/>
      <c r="E136" s="83"/>
      <c r="F136" s="76"/>
      <c r="G136" s="76"/>
      <c r="H136" s="76"/>
      <c r="I136" s="76"/>
      <c r="J136" s="76"/>
      <c r="K136" s="76"/>
    </row>
    <row r="137" spans="1:11" x14ac:dyDescent="0.25">
      <c r="A137" s="78"/>
      <c r="B137" s="86"/>
      <c r="C137" s="86"/>
      <c r="D137" s="83"/>
      <c r="E137" s="83"/>
      <c r="F137" s="76"/>
      <c r="G137" s="76"/>
      <c r="H137" s="76"/>
      <c r="I137" s="76"/>
      <c r="J137" s="76"/>
      <c r="K137" s="76"/>
    </row>
    <row r="138" spans="1:11" x14ac:dyDescent="0.25">
      <c r="A138" s="78"/>
      <c r="B138" s="86"/>
      <c r="C138" s="86"/>
      <c r="D138" s="83"/>
      <c r="E138" s="83"/>
      <c r="F138" s="76"/>
      <c r="G138" s="76"/>
      <c r="H138" s="76"/>
      <c r="I138" s="76"/>
      <c r="J138" s="76"/>
      <c r="K138" s="76"/>
    </row>
    <row r="139" spans="1:11" x14ac:dyDescent="0.25">
      <c r="A139" s="78"/>
      <c r="B139" s="86"/>
      <c r="C139" s="86"/>
      <c r="D139" s="83"/>
      <c r="E139" s="83"/>
      <c r="F139" s="76"/>
      <c r="G139" s="76"/>
      <c r="H139" s="76"/>
      <c r="I139" s="76"/>
      <c r="J139" s="76"/>
      <c r="K139" s="76"/>
    </row>
    <row r="140" spans="1:11" x14ac:dyDescent="0.25">
      <c r="A140" s="78"/>
      <c r="B140" s="86"/>
      <c r="C140" s="86"/>
      <c r="D140" s="83"/>
      <c r="E140" s="83"/>
      <c r="F140" s="76"/>
      <c r="G140" s="76"/>
      <c r="H140" s="76"/>
      <c r="I140" s="76"/>
      <c r="J140" s="76"/>
      <c r="K140" s="76"/>
    </row>
    <row r="141" spans="1:11" x14ac:dyDescent="0.25">
      <c r="A141" s="78"/>
      <c r="B141" s="86"/>
      <c r="C141" s="86"/>
      <c r="D141" s="83"/>
      <c r="E141" s="83"/>
      <c r="F141" s="76"/>
      <c r="G141" s="76"/>
      <c r="H141" s="76"/>
      <c r="I141" s="76"/>
      <c r="J141" s="76"/>
      <c r="K141" s="76"/>
    </row>
    <row r="142" spans="1:11" x14ac:dyDescent="0.25">
      <c r="A142" s="78"/>
      <c r="B142" s="86"/>
      <c r="C142" s="86"/>
      <c r="D142" s="83"/>
      <c r="E142" s="83"/>
      <c r="F142" s="76"/>
      <c r="G142" s="76"/>
      <c r="H142" s="76"/>
      <c r="I142" s="76"/>
      <c r="J142" s="76"/>
      <c r="K142" s="76"/>
    </row>
    <row r="143" spans="1:11" x14ac:dyDescent="0.25">
      <c r="A143" s="78"/>
      <c r="B143" s="86"/>
      <c r="C143" s="86"/>
      <c r="D143" s="83"/>
      <c r="E143" s="83"/>
      <c r="F143" s="76"/>
      <c r="G143" s="76"/>
      <c r="H143" s="76"/>
      <c r="I143" s="76"/>
      <c r="J143" s="76"/>
      <c r="K143" s="76"/>
    </row>
    <row r="144" spans="1:11" x14ac:dyDescent="0.25">
      <c r="A144" s="78"/>
      <c r="B144" s="86"/>
      <c r="C144" s="86"/>
      <c r="D144" s="83"/>
      <c r="E144" s="83"/>
      <c r="F144" s="76"/>
      <c r="G144" s="76"/>
      <c r="H144" s="76"/>
      <c r="I144" s="76"/>
      <c r="J144" s="76"/>
      <c r="K144" s="76"/>
    </row>
    <row r="145" spans="1:11" x14ac:dyDescent="0.25">
      <c r="A145" s="78"/>
      <c r="B145" s="86"/>
      <c r="C145" s="86"/>
      <c r="D145" s="83"/>
      <c r="E145" s="83"/>
      <c r="F145" s="76"/>
      <c r="G145" s="76"/>
      <c r="H145" s="76"/>
      <c r="I145" s="76"/>
      <c r="J145" s="76"/>
      <c r="K145" s="76"/>
    </row>
    <row r="146" spans="1:11" x14ac:dyDescent="0.25">
      <c r="A146" s="78"/>
      <c r="B146" s="86"/>
      <c r="C146" s="86"/>
      <c r="D146" s="83"/>
      <c r="E146" s="83"/>
      <c r="F146" s="76"/>
      <c r="G146" s="76"/>
      <c r="H146" s="76"/>
      <c r="I146" s="76"/>
      <c r="J146" s="76"/>
      <c r="K146" s="76"/>
    </row>
    <row r="147" spans="1:11" x14ac:dyDescent="0.25">
      <c r="A147" s="78"/>
      <c r="B147" s="86"/>
      <c r="C147" s="86"/>
      <c r="D147" s="83"/>
      <c r="E147" s="83"/>
      <c r="F147" s="76"/>
      <c r="G147" s="76"/>
      <c r="H147" s="76"/>
      <c r="I147" s="76"/>
      <c r="J147" s="76"/>
      <c r="K147" s="76"/>
    </row>
    <row r="148" spans="1:11" x14ac:dyDescent="0.25">
      <c r="A148" s="78"/>
      <c r="B148" s="86"/>
      <c r="C148" s="86"/>
      <c r="D148" s="83"/>
      <c r="E148" s="83"/>
      <c r="F148" s="76"/>
      <c r="G148" s="76"/>
      <c r="H148" s="76"/>
      <c r="I148" s="76"/>
      <c r="J148" s="76"/>
      <c r="K148" s="76"/>
    </row>
    <row r="149" spans="1:11" x14ac:dyDescent="0.25">
      <c r="A149" s="78"/>
      <c r="B149" s="86"/>
      <c r="C149" s="86"/>
      <c r="D149" s="83"/>
      <c r="E149" s="83"/>
      <c r="F149" s="76"/>
      <c r="G149" s="76"/>
      <c r="H149" s="76"/>
      <c r="I149" s="76"/>
      <c r="J149" s="76"/>
      <c r="K149" s="76"/>
    </row>
    <row r="150" spans="1:11" x14ac:dyDescent="0.25">
      <c r="A150" s="78"/>
      <c r="B150" s="86"/>
      <c r="C150" s="86"/>
      <c r="D150" s="83"/>
      <c r="E150" s="83"/>
      <c r="F150" s="76"/>
      <c r="G150" s="76"/>
      <c r="H150" s="76"/>
      <c r="I150" s="76"/>
      <c r="J150" s="76"/>
      <c r="K150" s="76"/>
    </row>
    <row r="151" spans="1:11" x14ac:dyDescent="0.25">
      <c r="A151" s="78"/>
      <c r="B151" s="86"/>
      <c r="C151" s="86"/>
      <c r="D151" s="83"/>
      <c r="E151" s="83"/>
      <c r="F151" s="76"/>
      <c r="G151" s="76"/>
      <c r="H151" s="76"/>
      <c r="I151" s="76"/>
      <c r="J151" s="76"/>
      <c r="K151" s="76"/>
    </row>
    <row r="152" spans="1:11" x14ac:dyDescent="0.25">
      <c r="A152" s="78"/>
      <c r="B152" s="86"/>
      <c r="C152" s="86"/>
      <c r="D152" s="83"/>
      <c r="E152" s="83"/>
      <c r="F152" s="76"/>
      <c r="G152" s="76"/>
      <c r="H152" s="76"/>
      <c r="I152" s="76"/>
      <c r="J152" s="76"/>
      <c r="K152" s="76"/>
    </row>
    <row r="153" spans="1:11" x14ac:dyDescent="0.25">
      <c r="A153" s="78"/>
      <c r="B153" s="86"/>
      <c r="C153" s="86"/>
      <c r="D153" s="83"/>
      <c r="E153" s="83"/>
      <c r="F153" s="76"/>
      <c r="G153" s="76"/>
      <c r="H153" s="76"/>
      <c r="I153" s="76"/>
      <c r="J153" s="76"/>
      <c r="K153" s="76"/>
    </row>
    <row r="154" spans="1:11" x14ac:dyDescent="0.25">
      <c r="A154" s="78"/>
      <c r="B154" s="86"/>
      <c r="C154" s="86"/>
      <c r="D154" s="83"/>
      <c r="E154" s="83"/>
      <c r="F154" s="76"/>
      <c r="G154" s="76"/>
      <c r="H154" s="76"/>
      <c r="I154" s="76"/>
      <c r="J154" s="76"/>
      <c r="K154" s="76"/>
    </row>
    <row r="155" spans="1:11" x14ac:dyDescent="0.25">
      <c r="A155" s="78"/>
      <c r="B155" s="86"/>
      <c r="C155" s="86"/>
      <c r="D155" s="83"/>
      <c r="E155" s="83"/>
      <c r="F155" s="76"/>
      <c r="G155" s="76"/>
      <c r="H155" s="76"/>
      <c r="I155" s="76"/>
      <c r="J155" s="76"/>
      <c r="K155" s="76"/>
    </row>
    <row r="156" spans="1:11" x14ac:dyDescent="0.25">
      <c r="A156" s="78"/>
      <c r="B156" s="86"/>
      <c r="C156" s="86"/>
      <c r="D156" s="83"/>
      <c r="E156" s="83"/>
      <c r="F156" s="76"/>
      <c r="G156" s="76"/>
      <c r="H156" s="76"/>
      <c r="I156" s="76"/>
      <c r="J156" s="76"/>
      <c r="K156" s="76"/>
    </row>
    <row r="157" spans="1:11" x14ac:dyDescent="0.25">
      <c r="A157" s="78"/>
      <c r="B157" s="86"/>
      <c r="C157" s="86"/>
      <c r="D157" s="83"/>
      <c r="E157" s="83"/>
      <c r="F157" s="76"/>
      <c r="G157" s="76"/>
      <c r="H157" s="76"/>
      <c r="I157" s="76"/>
      <c r="J157" s="76"/>
      <c r="K157" s="76"/>
    </row>
    <row r="158" spans="1:11" x14ac:dyDescent="0.25">
      <c r="A158" s="78"/>
      <c r="B158" s="86"/>
      <c r="C158" s="86"/>
      <c r="D158" s="83"/>
      <c r="E158" s="83"/>
      <c r="F158" s="76"/>
      <c r="G158" s="76"/>
      <c r="H158" s="76"/>
      <c r="I158" s="76"/>
      <c r="J158" s="76"/>
      <c r="K158" s="76"/>
    </row>
    <row r="159" spans="1:11" x14ac:dyDescent="0.25">
      <c r="A159" s="78"/>
      <c r="B159" s="86"/>
      <c r="C159" s="86"/>
      <c r="D159" s="83"/>
      <c r="E159" s="83"/>
      <c r="F159" s="76"/>
      <c r="G159" s="76"/>
      <c r="H159" s="76"/>
      <c r="I159" s="76"/>
      <c r="J159" s="76"/>
      <c r="K159" s="76"/>
    </row>
    <row r="160" spans="1:11" x14ac:dyDescent="0.25">
      <c r="A160" s="78"/>
      <c r="B160" s="86"/>
      <c r="C160" s="86"/>
      <c r="D160" s="83"/>
      <c r="E160" s="83"/>
      <c r="F160" s="76"/>
      <c r="G160" s="76"/>
      <c r="H160" s="76"/>
      <c r="I160" s="76"/>
      <c r="J160" s="76"/>
      <c r="K160" s="76"/>
    </row>
    <row r="161" spans="1:11" x14ac:dyDescent="0.25">
      <c r="A161" s="78"/>
      <c r="B161" s="86"/>
      <c r="C161" s="86"/>
      <c r="D161" s="83"/>
      <c r="E161" s="83"/>
      <c r="F161" s="76"/>
      <c r="G161" s="76"/>
      <c r="H161" s="76"/>
      <c r="I161" s="76"/>
      <c r="J161" s="76"/>
      <c r="K161" s="76"/>
    </row>
    <row r="162" spans="1:11" x14ac:dyDescent="0.25">
      <c r="A162" s="78"/>
      <c r="B162" s="86"/>
      <c r="C162" s="86"/>
      <c r="D162" s="83"/>
      <c r="E162" s="83"/>
      <c r="F162" s="76"/>
      <c r="G162" s="76"/>
      <c r="H162" s="76"/>
      <c r="I162" s="76"/>
      <c r="J162" s="76"/>
      <c r="K162" s="76"/>
    </row>
    <row r="163" spans="1:11" x14ac:dyDescent="0.25">
      <c r="A163" s="78"/>
      <c r="B163" s="86"/>
      <c r="C163" s="86"/>
      <c r="D163" s="83"/>
      <c r="E163" s="83"/>
      <c r="F163" s="76"/>
      <c r="G163" s="76"/>
      <c r="H163" s="76"/>
      <c r="I163" s="76"/>
      <c r="J163" s="76"/>
      <c r="K163" s="76"/>
    </row>
    <row r="164" spans="1:11" x14ac:dyDescent="0.25">
      <c r="A164" s="78"/>
      <c r="B164" s="86"/>
      <c r="C164" s="86"/>
      <c r="D164" s="83"/>
      <c r="E164" s="83"/>
      <c r="F164" s="76"/>
      <c r="G164" s="76"/>
      <c r="H164" s="76"/>
      <c r="I164" s="76"/>
      <c r="J164" s="76"/>
      <c r="K164" s="76"/>
    </row>
    <row r="165" spans="1:11" x14ac:dyDescent="0.25">
      <c r="A165" s="78"/>
      <c r="B165" s="86"/>
      <c r="C165" s="86"/>
      <c r="D165" s="83"/>
      <c r="E165" s="83"/>
      <c r="F165" s="76"/>
      <c r="G165" s="76"/>
      <c r="H165" s="76"/>
      <c r="I165" s="76"/>
      <c r="J165" s="76"/>
      <c r="K165" s="76"/>
    </row>
    <row r="166" spans="1:11" x14ac:dyDescent="0.25">
      <c r="A166" s="78"/>
      <c r="B166" s="86"/>
      <c r="C166" s="86"/>
      <c r="D166" s="83"/>
      <c r="E166" s="83"/>
      <c r="F166" s="76"/>
      <c r="G166" s="76"/>
      <c r="H166" s="76"/>
      <c r="I166" s="76"/>
      <c r="J166" s="76"/>
      <c r="K166" s="76"/>
    </row>
    <row r="167" spans="1:11" x14ac:dyDescent="0.25">
      <c r="A167" s="78"/>
      <c r="B167" s="86"/>
      <c r="C167" s="86"/>
      <c r="D167" s="83"/>
      <c r="E167" s="83"/>
      <c r="F167" s="76"/>
      <c r="G167" s="76"/>
      <c r="H167" s="76"/>
      <c r="I167" s="76"/>
      <c r="J167" s="76"/>
      <c r="K167" s="76"/>
    </row>
    <row r="168" spans="1:11" x14ac:dyDescent="0.25">
      <c r="A168" s="78"/>
      <c r="B168" s="78"/>
      <c r="C168" s="78"/>
      <c r="D168" s="80"/>
      <c r="E168" s="80"/>
      <c r="F168" s="76"/>
      <c r="G168" s="76"/>
      <c r="H168" s="76"/>
      <c r="I168" s="76"/>
      <c r="J168" s="76"/>
      <c r="K168" s="76"/>
    </row>
    <row r="169" spans="1:11" x14ac:dyDescent="0.25">
      <c r="A169" s="78"/>
      <c r="B169" s="78"/>
      <c r="C169" s="78"/>
      <c r="D169" s="80"/>
      <c r="E169" s="80"/>
      <c r="F169" s="76"/>
      <c r="G169" s="76"/>
      <c r="H169" s="76"/>
      <c r="I169" s="76"/>
      <c r="J169" s="76"/>
      <c r="K169" s="76"/>
    </row>
    <row r="170" spans="1:11" x14ac:dyDescent="0.25">
      <c r="A170" s="78"/>
      <c r="B170" s="78"/>
      <c r="C170" s="78"/>
      <c r="D170" s="80"/>
      <c r="E170" s="80"/>
      <c r="F170" s="76"/>
      <c r="G170" s="76"/>
      <c r="H170" s="76"/>
      <c r="I170" s="76"/>
      <c r="J170" s="76"/>
      <c r="K170" s="76"/>
    </row>
    <row r="171" spans="1:11" x14ac:dyDescent="0.25">
      <c r="A171" s="78"/>
      <c r="B171" s="78"/>
      <c r="C171" s="78"/>
      <c r="D171" s="80"/>
      <c r="E171" s="80"/>
      <c r="F171" s="76"/>
      <c r="G171" s="76"/>
      <c r="H171" s="76"/>
      <c r="I171" s="76"/>
      <c r="J171" s="76"/>
      <c r="K171" s="76"/>
    </row>
    <row r="172" spans="1:11" x14ac:dyDescent="0.25">
      <c r="A172" s="78"/>
      <c r="B172" s="78"/>
      <c r="C172" s="78"/>
      <c r="D172" s="80"/>
      <c r="E172" s="80"/>
      <c r="F172" s="76"/>
      <c r="G172" s="76"/>
      <c r="H172" s="76"/>
      <c r="I172" s="76"/>
      <c r="J172" s="76"/>
      <c r="K172" s="76"/>
    </row>
    <row r="173" spans="1:11" x14ac:dyDescent="0.25">
      <c r="A173" s="78"/>
      <c r="B173" s="78"/>
      <c r="C173" s="78"/>
      <c r="D173" s="80"/>
      <c r="E173" s="80"/>
      <c r="F173" s="76"/>
      <c r="G173" s="76"/>
      <c r="H173" s="76"/>
      <c r="I173" s="76"/>
      <c r="J173" s="76"/>
      <c r="K173" s="76"/>
    </row>
    <row r="174" spans="1:11" x14ac:dyDescent="0.25">
      <c r="A174" s="78"/>
      <c r="B174" s="78"/>
      <c r="C174" s="78"/>
      <c r="D174" s="80"/>
      <c r="E174" s="80"/>
      <c r="F174" s="76"/>
      <c r="G174" s="76"/>
      <c r="H174" s="76"/>
      <c r="I174" s="76"/>
      <c r="J174" s="76"/>
      <c r="K174" s="76"/>
    </row>
    <row r="175" spans="1:11" x14ac:dyDescent="0.25">
      <c r="A175" s="78"/>
      <c r="B175" s="78"/>
      <c r="C175" s="78"/>
      <c r="D175" s="80"/>
      <c r="E175" s="80"/>
      <c r="F175" s="76"/>
      <c r="G175" s="76"/>
      <c r="H175" s="76"/>
      <c r="I175" s="76"/>
      <c r="J175" s="76"/>
      <c r="K175" s="76"/>
    </row>
    <row r="176" spans="1:11" x14ac:dyDescent="0.25">
      <c r="A176" s="78"/>
      <c r="B176" s="78"/>
      <c r="C176" s="78"/>
      <c r="D176" s="80"/>
      <c r="E176" s="80"/>
      <c r="F176" s="76"/>
      <c r="G176" s="76"/>
      <c r="H176" s="76"/>
      <c r="I176" s="76"/>
      <c r="J176" s="76"/>
      <c r="K176" s="76"/>
    </row>
    <row r="177" spans="1:11" x14ac:dyDescent="0.25">
      <c r="A177" s="78"/>
      <c r="B177" s="78"/>
      <c r="C177" s="78"/>
      <c r="D177" s="80"/>
      <c r="E177" s="80"/>
      <c r="F177" s="76"/>
      <c r="G177" s="76"/>
      <c r="H177" s="76"/>
      <c r="I177" s="76"/>
      <c r="J177" s="76"/>
      <c r="K177" s="76"/>
    </row>
    <row r="178" spans="1:11" x14ac:dyDescent="0.25">
      <c r="A178" s="78"/>
      <c r="B178" s="78"/>
      <c r="C178" s="78"/>
      <c r="D178" s="80"/>
      <c r="E178" s="80"/>
      <c r="F178" s="76"/>
      <c r="G178" s="76"/>
      <c r="H178" s="76"/>
      <c r="I178" s="76"/>
      <c r="J178" s="76"/>
      <c r="K178" s="76"/>
    </row>
    <row r="179" spans="1:11" x14ac:dyDescent="0.25">
      <c r="A179" s="78"/>
      <c r="B179" s="78"/>
      <c r="C179" s="78"/>
      <c r="D179" s="80"/>
      <c r="E179" s="80"/>
      <c r="F179" s="76"/>
      <c r="G179" s="76"/>
      <c r="H179" s="76"/>
      <c r="I179" s="76"/>
      <c r="J179" s="76"/>
      <c r="K179" s="76"/>
    </row>
    <row r="180" spans="1:11" x14ac:dyDescent="0.25">
      <c r="A180" s="78"/>
      <c r="B180" s="78"/>
      <c r="C180" s="78"/>
      <c r="D180" s="80"/>
      <c r="E180" s="80"/>
      <c r="F180" s="76"/>
      <c r="G180" s="76"/>
      <c r="H180" s="76"/>
      <c r="I180" s="76"/>
      <c r="J180" s="76"/>
      <c r="K180" s="76"/>
    </row>
    <row r="181" spans="1:11" x14ac:dyDescent="0.25">
      <c r="A181" s="78"/>
      <c r="B181" s="78"/>
      <c r="C181" s="78"/>
      <c r="D181" s="80"/>
      <c r="E181" s="80"/>
      <c r="F181" s="76"/>
      <c r="G181" s="76"/>
      <c r="H181" s="76"/>
      <c r="I181" s="76"/>
      <c r="J181" s="76"/>
      <c r="K181" s="76"/>
    </row>
    <row r="182" spans="1:11" x14ac:dyDescent="0.25">
      <c r="A182" s="78"/>
      <c r="B182" s="78"/>
      <c r="C182" s="78"/>
      <c r="D182" s="80"/>
      <c r="E182" s="80"/>
      <c r="F182" s="76"/>
      <c r="G182" s="76"/>
      <c r="H182" s="76"/>
      <c r="I182" s="76"/>
      <c r="J182" s="76"/>
      <c r="K182" s="76"/>
    </row>
    <row r="183" spans="1:11" x14ac:dyDescent="0.25">
      <c r="A183" s="78"/>
      <c r="B183" s="78"/>
      <c r="C183" s="78"/>
      <c r="D183" s="80"/>
      <c r="E183" s="80"/>
      <c r="F183" s="76"/>
      <c r="G183" s="76"/>
      <c r="H183" s="76"/>
      <c r="I183" s="76"/>
      <c r="J183" s="76"/>
      <c r="K183" s="76"/>
    </row>
    <row r="184" spans="1:11" x14ac:dyDescent="0.25">
      <c r="A184" s="78"/>
      <c r="B184" s="78"/>
      <c r="C184" s="78"/>
      <c r="D184" s="80"/>
      <c r="E184" s="80"/>
      <c r="F184" s="76"/>
      <c r="G184" s="76"/>
      <c r="H184" s="76"/>
      <c r="I184" s="76"/>
      <c r="J184" s="76"/>
      <c r="K184" s="76"/>
    </row>
    <row r="185" spans="1:11" x14ac:dyDescent="0.25">
      <c r="A185" s="78"/>
      <c r="B185" s="78"/>
      <c r="C185" s="78"/>
      <c r="D185" s="80"/>
      <c r="E185" s="80"/>
      <c r="F185" s="76"/>
      <c r="G185" s="76"/>
      <c r="H185" s="76"/>
      <c r="I185" s="76"/>
      <c r="J185" s="76"/>
      <c r="K185" s="76"/>
    </row>
    <row r="186" spans="1:11" x14ac:dyDescent="0.25">
      <c r="A186" s="78"/>
      <c r="B186" s="78"/>
      <c r="C186" s="78"/>
      <c r="D186" s="80"/>
      <c r="E186" s="80"/>
      <c r="F186" s="76"/>
      <c r="G186" s="76"/>
      <c r="H186" s="76"/>
      <c r="I186" s="76"/>
      <c r="J186" s="76"/>
      <c r="K186" s="76"/>
    </row>
    <row r="187" spans="1:11" x14ac:dyDescent="0.25">
      <c r="A187" s="78"/>
      <c r="B187" s="78"/>
      <c r="C187" s="78"/>
      <c r="D187" s="80"/>
      <c r="E187" s="80"/>
      <c r="F187" s="76"/>
      <c r="G187" s="76"/>
      <c r="H187" s="76"/>
      <c r="I187" s="76"/>
      <c r="J187" s="76"/>
      <c r="K187" s="76"/>
    </row>
    <row r="188" spans="1:11" x14ac:dyDescent="0.25">
      <c r="A188" s="78"/>
      <c r="B188" s="78"/>
      <c r="C188" s="78"/>
      <c r="D188" s="80"/>
      <c r="E188" s="80"/>
      <c r="F188" s="76"/>
      <c r="G188" s="76"/>
      <c r="H188" s="76"/>
      <c r="I188" s="76"/>
      <c r="J188" s="76"/>
      <c r="K188" s="76"/>
    </row>
    <row r="189" spans="1:11" x14ac:dyDescent="0.25">
      <c r="A189" s="78"/>
      <c r="B189" s="78"/>
      <c r="C189" s="78"/>
      <c r="D189" s="80"/>
      <c r="E189" s="80"/>
      <c r="F189" s="76"/>
      <c r="G189" s="76"/>
      <c r="H189" s="76"/>
      <c r="I189" s="76"/>
      <c r="J189" s="76"/>
      <c r="K189" s="76"/>
    </row>
    <row r="190" spans="1:11" x14ac:dyDescent="0.25">
      <c r="A190" s="78"/>
      <c r="B190" s="78"/>
      <c r="C190" s="78"/>
      <c r="D190" s="80"/>
      <c r="E190" s="80"/>
      <c r="F190" s="76"/>
      <c r="G190" s="76"/>
      <c r="H190" s="76"/>
      <c r="I190" s="76"/>
      <c r="J190" s="76"/>
      <c r="K190" s="76"/>
    </row>
    <row r="191" spans="1:11" x14ac:dyDescent="0.25">
      <c r="A191" s="78"/>
      <c r="B191" s="78"/>
      <c r="C191" s="78"/>
      <c r="D191" s="80"/>
      <c r="E191" s="80"/>
      <c r="F191" s="76"/>
      <c r="G191" s="76"/>
      <c r="H191" s="76"/>
      <c r="I191" s="76"/>
      <c r="J191" s="76"/>
      <c r="K191" s="76"/>
    </row>
    <row r="192" spans="1:11" x14ac:dyDescent="0.25">
      <c r="A192" s="75"/>
      <c r="B192" s="75"/>
      <c r="C192" s="75"/>
      <c r="D192" s="76"/>
      <c r="E192" s="76"/>
      <c r="F192" s="76"/>
      <c r="G192" s="76"/>
      <c r="H192" s="76"/>
      <c r="I192" s="76"/>
      <c r="J192" s="76"/>
      <c r="K192" s="76"/>
    </row>
    <row r="193" spans="1:11" x14ac:dyDescent="0.25">
      <c r="A193" s="75"/>
      <c r="B193" s="75"/>
      <c r="C193" s="75"/>
      <c r="D193" s="76"/>
      <c r="E193" s="76"/>
      <c r="F193" s="76"/>
      <c r="G193" s="76"/>
      <c r="H193" s="76"/>
      <c r="I193" s="76"/>
      <c r="J193" s="76"/>
      <c r="K193" s="76"/>
    </row>
    <row r="194" spans="1:11" x14ac:dyDescent="0.25">
      <c r="A194" s="75"/>
      <c r="B194" s="75"/>
      <c r="C194" s="75"/>
      <c r="D194" s="76"/>
      <c r="E194" s="76"/>
      <c r="F194" s="76"/>
      <c r="G194" s="76"/>
      <c r="H194" s="76"/>
      <c r="I194" s="76"/>
      <c r="J194" s="76"/>
      <c r="K194" s="76"/>
    </row>
    <row r="195" spans="1:11" x14ac:dyDescent="0.25">
      <c r="A195" s="75"/>
      <c r="B195" s="75"/>
      <c r="C195" s="75"/>
      <c r="D195" s="76"/>
      <c r="E195" s="76"/>
      <c r="F195" s="76"/>
      <c r="G195" s="76"/>
      <c r="H195" s="76"/>
      <c r="I195" s="76"/>
      <c r="J195" s="76"/>
      <c r="K195" s="76"/>
    </row>
    <row r="196" spans="1:11" x14ac:dyDescent="0.25">
      <c r="A196" s="75"/>
      <c r="B196" s="75"/>
      <c r="C196" s="75"/>
      <c r="D196" s="76"/>
      <c r="E196" s="76"/>
      <c r="F196" s="76"/>
      <c r="G196" s="76"/>
      <c r="H196" s="76"/>
      <c r="I196" s="76"/>
      <c r="J196" s="76"/>
      <c r="K196" s="76"/>
    </row>
    <row r="197" spans="1:11" x14ac:dyDescent="0.25">
      <c r="A197" s="75"/>
      <c r="B197" s="75"/>
      <c r="C197" s="75"/>
      <c r="D197" s="76"/>
      <c r="E197" s="76"/>
      <c r="F197" s="76"/>
      <c r="G197" s="76"/>
      <c r="H197" s="76"/>
      <c r="I197" s="76"/>
      <c r="J197" s="76"/>
      <c r="K197" s="76"/>
    </row>
    <row r="198" spans="1:11" x14ac:dyDescent="0.25">
      <c r="A198" s="75"/>
      <c r="B198" s="75"/>
      <c r="C198" s="75"/>
      <c r="D198" s="76"/>
      <c r="E198" s="76"/>
      <c r="F198" s="76"/>
      <c r="G198" s="76"/>
      <c r="H198" s="76"/>
      <c r="I198" s="76"/>
      <c r="J198" s="76"/>
      <c r="K198" s="76"/>
    </row>
    <row r="199" spans="1:11" x14ac:dyDescent="0.25">
      <c r="A199" s="75"/>
      <c r="B199" s="75"/>
      <c r="C199" s="75"/>
      <c r="D199" s="76"/>
      <c r="E199" s="76"/>
      <c r="F199" s="76"/>
      <c r="G199" s="76"/>
      <c r="H199" s="76"/>
      <c r="I199" s="76"/>
      <c r="J199" s="76"/>
      <c r="K199" s="76"/>
    </row>
    <row r="200" spans="1:11" x14ac:dyDescent="0.25">
      <c r="A200" s="75"/>
      <c r="B200" s="75"/>
      <c r="C200" s="75"/>
      <c r="D200" s="76"/>
      <c r="E200" s="76"/>
      <c r="F200" s="76"/>
      <c r="G200" s="76"/>
      <c r="H200" s="76"/>
      <c r="I200" s="76"/>
      <c r="J200" s="76"/>
      <c r="K200" s="76"/>
    </row>
    <row r="201" spans="1:11" x14ac:dyDescent="0.25">
      <c r="A201" s="75"/>
      <c r="B201" s="75"/>
      <c r="C201" s="75"/>
      <c r="D201" s="76"/>
      <c r="E201" s="76"/>
      <c r="F201" s="76"/>
      <c r="G201" s="76"/>
      <c r="H201" s="76"/>
      <c r="I201" s="76"/>
      <c r="J201" s="76"/>
      <c r="K201" s="76"/>
    </row>
    <row r="202" spans="1:11" x14ac:dyDescent="0.25">
      <c r="A202" s="75"/>
      <c r="B202" s="75"/>
      <c r="C202" s="75"/>
      <c r="D202" s="76"/>
      <c r="E202" s="76"/>
      <c r="F202" s="76"/>
      <c r="G202" s="76"/>
      <c r="H202" s="76"/>
      <c r="I202" s="76"/>
      <c r="J202" s="76"/>
      <c r="K202" s="76"/>
    </row>
    <row r="203" spans="1:11" x14ac:dyDescent="0.25">
      <c r="A203" s="75"/>
      <c r="B203" s="75"/>
      <c r="C203" s="75"/>
      <c r="D203" s="76"/>
      <c r="E203" s="76"/>
      <c r="F203" s="76"/>
      <c r="G203" s="76"/>
      <c r="H203" s="76"/>
      <c r="I203" s="76"/>
      <c r="J203" s="76"/>
      <c r="K203" s="76"/>
    </row>
    <row r="204" spans="1:11" x14ac:dyDescent="0.25">
      <c r="A204" s="75"/>
      <c r="B204" s="75"/>
      <c r="C204" s="75"/>
      <c r="D204" s="76"/>
      <c r="E204" s="76"/>
      <c r="F204" s="76"/>
      <c r="G204" s="76"/>
      <c r="H204" s="76"/>
      <c r="I204" s="76"/>
      <c r="J204" s="76"/>
      <c r="K204" s="76"/>
    </row>
    <row r="205" spans="1:11" x14ac:dyDescent="0.25">
      <c r="A205" s="75"/>
      <c r="B205" s="75"/>
      <c r="C205" s="75"/>
      <c r="D205" s="76"/>
      <c r="E205" s="76"/>
      <c r="F205" s="76"/>
      <c r="G205" s="76"/>
      <c r="H205" s="76"/>
      <c r="I205" s="76"/>
      <c r="J205" s="76"/>
      <c r="K205" s="76"/>
    </row>
    <row r="206" spans="1:11" x14ac:dyDescent="0.25">
      <c r="A206" s="75"/>
      <c r="B206" s="75"/>
      <c r="C206" s="75"/>
      <c r="D206" s="76"/>
      <c r="E206" s="76"/>
      <c r="F206" s="76"/>
      <c r="G206" s="76"/>
      <c r="H206" s="76"/>
      <c r="I206" s="76"/>
      <c r="J206" s="76"/>
      <c r="K206" s="76"/>
    </row>
    <row r="207" spans="1:11" x14ac:dyDescent="0.25">
      <c r="A207" s="75"/>
      <c r="B207" s="75"/>
      <c r="C207" s="75"/>
      <c r="D207" s="76"/>
      <c r="E207" s="76"/>
      <c r="F207" s="76"/>
      <c r="G207" s="76"/>
      <c r="H207" s="76"/>
      <c r="I207" s="76"/>
      <c r="J207" s="76"/>
      <c r="K207" s="76"/>
    </row>
    <row r="208" spans="1:11" x14ac:dyDescent="0.25">
      <c r="A208" s="75"/>
      <c r="B208" s="75"/>
      <c r="C208" s="75"/>
      <c r="D208" s="76"/>
      <c r="E208" s="76"/>
      <c r="F208" s="76"/>
      <c r="G208" s="76"/>
      <c r="H208" s="76"/>
      <c r="I208" s="76"/>
      <c r="J208" s="76"/>
      <c r="K208" s="76"/>
    </row>
    <row r="209" spans="1:11" x14ac:dyDescent="0.25">
      <c r="A209" s="75"/>
      <c r="B209" s="75"/>
      <c r="C209" s="75"/>
      <c r="D209" s="76"/>
      <c r="E209" s="76"/>
      <c r="F209" s="76"/>
      <c r="G209" s="76"/>
      <c r="H209" s="76"/>
      <c r="I209" s="76"/>
      <c r="J209" s="76"/>
      <c r="K209" s="76"/>
    </row>
    <row r="210" spans="1:11" x14ac:dyDescent="0.25">
      <c r="A210" s="75"/>
      <c r="B210" s="75"/>
      <c r="C210" s="75"/>
      <c r="D210" s="76"/>
      <c r="E210" s="76"/>
      <c r="F210" s="76"/>
      <c r="G210" s="76"/>
      <c r="H210" s="76"/>
      <c r="I210" s="76"/>
      <c r="J210" s="76"/>
      <c r="K210" s="76"/>
    </row>
    <row r="211" spans="1:11" x14ac:dyDescent="0.25">
      <c r="A211" s="75"/>
      <c r="B211" s="75"/>
      <c r="C211" s="75"/>
      <c r="D211" s="76"/>
      <c r="E211" s="76"/>
      <c r="F211" s="76"/>
      <c r="G211" s="76"/>
      <c r="H211" s="76"/>
      <c r="I211" s="76"/>
      <c r="J211" s="76"/>
      <c r="K211" s="76"/>
    </row>
  </sheetData>
  <mergeCells count="1">
    <mergeCell ref="D3:E3"/>
  </mergeCells>
  <pageMargins left="0.7" right="0.7" top="0.75" bottom="0.75" header="0.3" footer="0.3"/>
  <pageSetup scale="75"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K211"/>
  <sheetViews>
    <sheetView topLeftCell="A30" workbookViewId="0"/>
  </sheetViews>
  <sheetFormatPr defaultColWidth="9.140625" defaultRowHeight="15" x14ac:dyDescent="0.25"/>
  <cols>
    <col min="1" max="1" width="5.28515625" style="61" customWidth="1"/>
    <col min="2" max="2" width="9.140625" style="61"/>
    <col min="3" max="3" width="10.140625" style="61" customWidth="1"/>
    <col min="4" max="16384" width="9.140625" style="59"/>
  </cols>
  <sheetData>
    <row r="1" spans="1:10" ht="21" x14ac:dyDescent="0.35">
      <c r="A1" s="63" t="s">
        <v>206</v>
      </c>
    </row>
    <row r="2" spans="1:10" x14ac:dyDescent="0.25">
      <c r="B2" s="65">
        <v>3.2</v>
      </c>
      <c r="C2" s="61" t="s">
        <v>24</v>
      </c>
      <c r="D2" s="144" t="s">
        <v>204</v>
      </c>
    </row>
    <row r="3" spans="1:10" x14ac:dyDescent="0.25">
      <c r="B3" s="65" t="s">
        <v>75</v>
      </c>
      <c r="C3" s="61" t="s">
        <v>26</v>
      </c>
      <c r="D3" s="306" t="s">
        <v>196</v>
      </c>
      <c r="E3" s="306"/>
    </row>
    <row r="4" spans="1:10" x14ac:dyDescent="0.25">
      <c r="B4" s="25" t="s">
        <v>27</v>
      </c>
      <c r="D4" s="26" t="s">
        <v>76</v>
      </c>
      <c r="E4" s="66"/>
      <c r="F4" s="66"/>
      <c r="G4" s="66"/>
      <c r="H4" s="66"/>
      <c r="I4" s="66"/>
      <c r="J4" s="66"/>
    </row>
    <row r="5" spans="1:10" x14ac:dyDescent="0.25">
      <c r="B5" s="28"/>
    </row>
    <row r="6" spans="1:10" x14ac:dyDescent="0.25">
      <c r="F6" s="26" t="s">
        <v>29</v>
      </c>
      <c r="G6" s="26"/>
      <c r="H6" s="26" t="s">
        <v>168</v>
      </c>
      <c r="I6" s="26"/>
      <c r="J6" s="26"/>
    </row>
    <row r="7" spans="1:10" ht="26.25" x14ac:dyDescent="0.25">
      <c r="A7" s="60" t="s">
        <v>31</v>
      </c>
      <c r="B7" s="60" t="s">
        <v>32</v>
      </c>
      <c r="C7" s="60" t="s">
        <v>33</v>
      </c>
    </row>
    <row r="8" spans="1:10" x14ac:dyDescent="0.25">
      <c r="B8" s="62" t="s">
        <v>34</v>
      </c>
      <c r="C8" s="62" t="s">
        <v>3</v>
      </c>
    </row>
    <row r="9" spans="1:10" x14ac:dyDescent="0.25">
      <c r="A9" s="183">
        <v>1</v>
      </c>
      <c r="B9" s="65">
        <v>1</v>
      </c>
      <c r="C9" s="182">
        <v>100</v>
      </c>
      <c r="E9" s="61" t="s">
        <v>35</v>
      </c>
      <c r="F9" s="61"/>
    </row>
    <row r="10" spans="1:10" x14ac:dyDescent="0.25">
      <c r="A10" s="183">
        <v>1</v>
      </c>
      <c r="B10" s="65">
        <v>2</v>
      </c>
      <c r="C10" s="182">
        <v>100</v>
      </c>
      <c r="E10" s="61" t="s">
        <v>36</v>
      </c>
      <c r="F10" s="61"/>
    </row>
    <row r="11" spans="1:10" x14ac:dyDescent="0.25">
      <c r="A11" s="183">
        <v>1</v>
      </c>
      <c r="B11" s="65">
        <v>3</v>
      </c>
      <c r="C11" s="182">
        <v>100</v>
      </c>
      <c r="E11" s="61" t="s">
        <v>37</v>
      </c>
      <c r="F11" s="61"/>
    </row>
    <row r="12" spans="1:10" x14ac:dyDescent="0.25">
      <c r="A12" s="183">
        <v>1</v>
      </c>
      <c r="B12" s="65">
        <v>4</v>
      </c>
      <c r="C12" s="182">
        <v>100</v>
      </c>
      <c r="E12" s="61"/>
      <c r="F12" s="61"/>
    </row>
    <row r="13" spans="1:10" x14ac:dyDescent="0.25">
      <c r="A13" s="183">
        <v>1</v>
      </c>
      <c r="B13" s="65">
        <v>5</v>
      </c>
      <c r="C13" s="182">
        <v>100</v>
      </c>
      <c r="E13" s="61" t="s">
        <v>38</v>
      </c>
      <c r="F13" s="61"/>
    </row>
    <row r="14" spans="1:10" x14ac:dyDescent="0.25">
      <c r="A14" s="183">
        <v>1</v>
      </c>
      <c r="B14" s="65">
        <v>6</v>
      </c>
      <c r="C14" s="182">
        <v>100</v>
      </c>
      <c r="E14" s="61" t="s">
        <v>39</v>
      </c>
      <c r="F14" s="61"/>
    </row>
    <row r="15" spans="1:10" x14ac:dyDescent="0.25">
      <c r="A15" s="183">
        <v>1</v>
      </c>
      <c r="B15" s="65">
        <v>7</v>
      </c>
      <c r="C15" s="182">
        <v>0</v>
      </c>
      <c r="E15" s="61" t="s">
        <v>40</v>
      </c>
      <c r="F15" s="61"/>
    </row>
    <row r="16" spans="1:10" x14ac:dyDescent="0.25">
      <c r="A16" s="183">
        <v>1</v>
      </c>
      <c r="B16" s="65">
        <v>8</v>
      </c>
      <c r="C16" s="182">
        <v>100</v>
      </c>
      <c r="E16" s="61" t="s">
        <v>41</v>
      </c>
      <c r="F16" s="61"/>
    </row>
    <row r="17" spans="1:6" x14ac:dyDescent="0.25">
      <c r="A17" s="183">
        <v>1</v>
      </c>
      <c r="B17" s="65">
        <v>9</v>
      </c>
      <c r="C17" s="182">
        <v>100</v>
      </c>
      <c r="E17" s="61" t="s">
        <v>42</v>
      </c>
      <c r="F17" s="61"/>
    </row>
    <row r="18" spans="1:6" x14ac:dyDescent="0.25">
      <c r="A18" s="183">
        <v>1</v>
      </c>
      <c r="B18" s="65">
        <v>10</v>
      </c>
      <c r="C18" s="182">
        <v>100</v>
      </c>
      <c r="E18" s="61" t="s">
        <v>43</v>
      </c>
      <c r="F18" s="61"/>
    </row>
    <row r="19" spans="1:6" x14ac:dyDescent="0.25">
      <c r="A19" s="183">
        <v>1</v>
      </c>
      <c r="B19" s="65">
        <v>11</v>
      </c>
      <c r="C19" s="182">
        <v>100</v>
      </c>
      <c r="E19" s="61" t="s">
        <v>44</v>
      </c>
      <c r="F19" s="61"/>
    </row>
    <row r="20" spans="1:6" x14ac:dyDescent="0.25">
      <c r="A20" s="183">
        <v>1</v>
      </c>
      <c r="B20" s="65">
        <v>12</v>
      </c>
      <c r="C20" s="182">
        <v>100</v>
      </c>
      <c r="E20" s="61" t="s">
        <v>45</v>
      </c>
    </row>
    <row r="21" spans="1:6" x14ac:dyDescent="0.25">
      <c r="A21" s="183">
        <v>1</v>
      </c>
      <c r="B21" s="65">
        <v>13</v>
      </c>
      <c r="C21" s="182">
        <v>100</v>
      </c>
      <c r="E21" s="61" t="s">
        <v>46</v>
      </c>
    </row>
    <row r="22" spans="1:6" x14ac:dyDescent="0.25">
      <c r="A22" s="183">
        <v>1</v>
      </c>
      <c r="B22" s="65">
        <v>14</v>
      </c>
      <c r="C22" s="182">
        <v>100</v>
      </c>
      <c r="E22" s="61" t="s">
        <v>129</v>
      </c>
    </row>
    <row r="23" spans="1:6" x14ac:dyDescent="0.25">
      <c r="A23" s="183">
        <v>1</v>
      </c>
      <c r="B23" s="65">
        <v>15</v>
      </c>
      <c r="C23" s="182">
        <v>100</v>
      </c>
      <c r="E23" s="61"/>
    </row>
    <row r="24" spans="1:6" x14ac:dyDescent="0.25">
      <c r="A24" s="183">
        <v>1</v>
      </c>
      <c r="B24" s="65">
        <v>16</v>
      </c>
      <c r="C24" s="182">
        <v>100</v>
      </c>
    </row>
    <row r="25" spans="1:6" x14ac:dyDescent="0.25">
      <c r="A25" s="183">
        <v>1</v>
      </c>
      <c r="B25" s="65">
        <v>17</v>
      </c>
      <c r="C25" s="182">
        <v>100</v>
      </c>
    </row>
    <row r="26" spans="1:6" x14ac:dyDescent="0.25">
      <c r="A26" s="183">
        <v>1</v>
      </c>
      <c r="B26" s="73">
        <v>18</v>
      </c>
      <c r="C26" s="182">
        <v>100</v>
      </c>
    </row>
    <row r="27" spans="1:6" ht="15.75" x14ac:dyDescent="0.25">
      <c r="A27" s="183">
        <v>1</v>
      </c>
      <c r="B27" s="73">
        <v>19</v>
      </c>
      <c r="C27" s="182">
        <v>100</v>
      </c>
      <c r="E27" s="35"/>
    </row>
    <row r="28" spans="1:6" ht="15.75" x14ac:dyDescent="0.25">
      <c r="A28" s="183">
        <v>1</v>
      </c>
      <c r="B28" s="73">
        <v>20</v>
      </c>
      <c r="C28" s="182">
        <v>100</v>
      </c>
      <c r="E28" s="35"/>
    </row>
    <row r="29" spans="1:6" ht="15.75" x14ac:dyDescent="0.25">
      <c r="A29" s="183">
        <v>1</v>
      </c>
      <c r="B29" s="65">
        <v>21</v>
      </c>
      <c r="C29" s="182">
        <v>70</v>
      </c>
      <c r="E29" s="35"/>
    </row>
    <row r="30" spans="1:6" ht="15.75" x14ac:dyDescent="0.25">
      <c r="A30" s="65"/>
      <c r="B30" s="65"/>
      <c r="C30" s="77" t="s">
        <v>71</v>
      </c>
      <c r="E30" s="35"/>
    </row>
    <row r="31" spans="1:6" ht="15.75" x14ac:dyDescent="0.25">
      <c r="A31" s="65"/>
      <c r="B31" s="65"/>
      <c r="C31" s="32"/>
      <c r="E31" s="35"/>
    </row>
    <row r="32" spans="1:6" x14ac:dyDescent="0.25">
      <c r="A32" s="65"/>
      <c r="B32" s="65"/>
      <c r="C32" s="72"/>
    </row>
    <row r="33" spans="1:11" x14ac:dyDescent="0.25">
      <c r="A33" s="65"/>
      <c r="B33" s="65"/>
      <c r="C33" s="72"/>
    </row>
    <row r="34" spans="1:11" x14ac:dyDescent="0.25">
      <c r="A34" s="65"/>
      <c r="B34" s="65"/>
      <c r="C34" s="72"/>
    </row>
    <row r="35" spans="1:11" x14ac:dyDescent="0.25">
      <c r="A35" s="65"/>
      <c r="B35" s="65"/>
      <c r="C35" s="72"/>
    </row>
    <row r="36" spans="1:11" x14ac:dyDescent="0.25">
      <c r="A36" s="65"/>
      <c r="B36" s="65"/>
      <c r="C36" s="72"/>
    </row>
    <row r="37" spans="1:11" x14ac:dyDescent="0.25">
      <c r="A37" s="65"/>
      <c r="B37" s="65"/>
      <c r="C37" s="73"/>
    </row>
    <row r="38" spans="1:11" x14ac:dyDescent="0.25">
      <c r="A38" s="65"/>
      <c r="B38" s="65"/>
      <c r="C38" s="65"/>
    </row>
    <row r="39" spans="1:11" x14ac:dyDescent="0.25">
      <c r="B39" s="64"/>
      <c r="C39" s="64">
        <f>SUM(C9:C38)</f>
        <v>1970</v>
      </c>
      <c r="D39" s="61" t="s">
        <v>48</v>
      </c>
    </row>
    <row r="40" spans="1:11" x14ac:dyDescent="0.25">
      <c r="A40" s="64">
        <f>SUM(A9:A38)</f>
        <v>21</v>
      </c>
      <c r="B40" s="61" t="s">
        <v>49</v>
      </c>
    </row>
    <row r="41" spans="1:11" x14ac:dyDescent="0.25">
      <c r="B41" s="180">
        <f>C39/A40</f>
        <v>93.80952380952381</v>
      </c>
      <c r="C41" s="61" t="s">
        <v>50</v>
      </c>
    </row>
    <row r="42" spans="1:11" x14ac:dyDescent="0.25">
      <c r="D42" s="65">
        <v>100</v>
      </c>
      <c r="E42" s="61" t="s">
        <v>51</v>
      </c>
    </row>
    <row r="43" spans="1:11" x14ac:dyDescent="0.25">
      <c r="D43" s="67">
        <f>B41/D42</f>
        <v>0.93809523809523809</v>
      </c>
      <c r="E43" s="61" t="s">
        <v>52</v>
      </c>
    </row>
    <row r="45" spans="1:11" ht="24" customHeight="1" x14ac:dyDescent="0.25">
      <c r="A45" s="154" t="s">
        <v>145</v>
      </c>
    </row>
    <row r="46" spans="1:11" ht="21" x14ac:dyDescent="0.35">
      <c r="A46" s="74"/>
      <c r="B46" s="75"/>
      <c r="C46" s="75"/>
      <c r="D46" s="76"/>
      <c r="E46" s="76"/>
      <c r="F46" s="76"/>
      <c r="G46" s="76"/>
      <c r="H46" s="76"/>
      <c r="I46" s="76"/>
      <c r="J46" s="76"/>
      <c r="K46" s="76"/>
    </row>
    <row r="47" spans="1:11" x14ac:dyDescent="0.25">
      <c r="A47" s="75"/>
      <c r="B47" s="28"/>
      <c r="C47" s="75"/>
      <c r="D47" s="76"/>
      <c r="E47" s="76"/>
      <c r="F47" s="76"/>
      <c r="G47" s="76"/>
      <c r="H47" s="76"/>
      <c r="I47" s="76"/>
      <c r="J47" s="76"/>
      <c r="K47" s="76"/>
    </row>
    <row r="48" spans="1:11" x14ac:dyDescent="0.25">
      <c r="A48" s="75"/>
      <c r="B48" s="28"/>
      <c r="C48" s="75"/>
      <c r="D48" s="76"/>
      <c r="E48" s="76"/>
      <c r="F48" s="76"/>
      <c r="G48" s="76"/>
      <c r="H48" s="76"/>
      <c r="I48" s="76"/>
      <c r="J48" s="76"/>
      <c r="K48" s="76"/>
    </row>
    <row r="49" spans="1:11" x14ac:dyDescent="0.25">
      <c r="A49" s="75"/>
      <c r="B49" s="25"/>
      <c r="C49" s="75"/>
      <c r="D49" s="75"/>
      <c r="E49" s="76"/>
      <c r="F49" s="76"/>
      <c r="G49" s="76"/>
      <c r="H49" s="76"/>
      <c r="I49" s="76"/>
      <c r="J49" s="76"/>
      <c r="K49" s="76"/>
    </row>
    <row r="50" spans="1:11" x14ac:dyDescent="0.25">
      <c r="A50" s="78"/>
      <c r="B50" s="79"/>
      <c r="C50" s="78"/>
      <c r="D50" s="80"/>
      <c r="E50" s="80"/>
      <c r="F50" s="76"/>
      <c r="G50" s="76"/>
      <c r="H50" s="76"/>
      <c r="I50" s="76"/>
      <c r="J50" s="76"/>
      <c r="K50" s="76"/>
    </row>
    <row r="51" spans="1:11" x14ac:dyDescent="0.25">
      <c r="A51" s="78"/>
      <c r="B51" s="78"/>
      <c r="C51" s="78"/>
      <c r="D51" s="80"/>
      <c r="E51" s="80"/>
      <c r="F51" s="75"/>
      <c r="G51" s="75"/>
      <c r="H51" s="75"/>
      <c r="I51" s="75"/>
      <c r="J51" s="75"/>
      <c r="K51" s="76"/>
    </row>
    <row r="52" spans="1:11" ht="26.25" x14ac:dyDescent="0.25">
      <c r="A52" s="81"/>
      <c r="B52" s="82"/>
      <c r="C52" s="82"/>
      <c r="D52" s="83"/>
      <c r="E52" s="83"/>
      <c r="F52" s="76"/>
      <c r="G52" s="76"/>
      <c r="H52" s="76"/>
      <c r="I52" s="76"/>
      <c r="J52" s="76"/>
      <c r="K52" s="76"/>
    </row>
    <row r="53" spans="1:11" x14ac:dyDescent="0.25">
      <c r="A53" s="78"/>
      <c r="B53" s="84"/>
      <c r="C53" s="84"/>
      <c r="D53" s="83"/>
      <c r="E53" s="83"/>
      <c r="F53" s="76"/>
      <c r="G53" s="76"/>
      <c r="H53" s="76"/>
      <c r="I53" s="76"/>
      <c r="J53" s="76"/>
      <c r="K53" s="76"/>
    </row>
    <row r="54" spans="1:11" x14ac:dyDescent="0.25">
      <c r="A54" s="79"/>
      <c r="B54" s="84"/>
      <c r="C54" s="85"/>
      <c r="D54" s="83"/>
      <c r="E54" s="86"/>
      <c r="F54" s="75"/>
      <c r="G54" s="76"/>
      <c r="H54" s="76"/>
      <c r="I54" s="76"/>
      <c r="J54" s="76"/>
      <c r="K54" s="76"/>
    </row>
    <row r="55" spans="1:11" x14ac:dyDescent="0.25">
      <c r="A55" s="79"/>
      <c r="B55" s="84"/>
      <c r="C55" s="85"/>
      <c r="D55" s="83"/>
      <c r="E55" s="86"/>
      <c r="F55" s="75"/>
      <c r="G55" s="76"/>
      <c r="H55" s="76"/>
      <c r="I55" s="76"/>
      <c r="J55" s="76"/>
      <c r="K55" s="76"/>
    </row>
    <row r="56" spans="1:11" x14ac:dyDescent="0.25">
      <c r="A56" s="79"/>
      <c r="B56" s="84"/>
      <c r="C56" s="85"/>
      <c r="D56" s="83"/>
      <c r="E56" s="86"/>
      <c r="F56" s="75"/>
      <c r="G56" s="76"/>
      <c r="H56" s="76"/>
      <c r="I56" s="76"/>
      <c r="J56" s="76"/>
      <c r="K56" s="76"/>
    </row>
    <row r="57" spans="1:11" x14ac:dyDescent="0.25">
      <c r="A57" s="79"/>
      <c r="B57" s="84"/>
      <c r="C57" s="85"/>
      <c r="D57" s="83"/>
      <c r="E57" s="86"/>
      <c r="F57" s="75"/>
      <c r="G57" s="76"/>
      <c r="H57" s="76"/>
      <c r="I57" s="76"/>
      <c r="J57" s="76"/>
      <c r="K57" s="76"/>
    </row>
    <row r="58" spans="1:11" x14ac:dyDescent="0.25">
      <c r="A58" s="79"/>
      <c r="B58" s="84"/>
      <c r="C58" s="85"/>
      <c r="D58" s="83"/>
      <c r="E58" s="86"/>
      <c r="F58" s="75"/>
      <c r="G58" s="76"/>
      <c r="H58" s="76"/>
      <c r="I58" s="76"/>
      <c r="J58" s="76"/>
      <c r="K58" s="76"/>
    </row>
    <row r="59" spans="1:11" x14ac:dyDescent="0.25">
      <c r="A59" s="79"/>
      <c r="B59" s="84"/>
      <c r="C59" s="85"/>
      <c r="D59" s="83"/>
      <c r="E59" s="86"/>
      <c r="F59" s="75"/>
      <c r="G59" s="76"/>
      <c r="H59" s="76"/>
      <c r="I59" s="76"/>
      <c r="J59" s="76"/>
      <c r="K59" s="76"/>
    </row>
    <row r="60" spans="1:11" x14ac:dyDescent="0.25">
      <c r="A60" s="79"/>
      <c r="B60" s="84"/>
      <c r="C60" s="85"/>
      <c r="D60" s="83"/>
      <c r="E60" s="86"/>
      <c r="F60" s="75"/>
      <c r="G60" s="76"/>
      <c r="H60" s="76"/>
      <c r="I60" s="76"/>
      <c r="J60" s="76"/>
      <c r="K60" s="76"/>
    </row>
    <row r="61" spans="1:11" x14ac:dyDescent="0.25">
      <c r="A61" s="79"/>
      <c r="B61" s="84"/>
      <c r="C61" s="85"/>
      <c r="D61" s="83"/>
      <c r="E61" s="86"/>
      <c r="F61" s="75"/>
      <c r="G61" s="76"/>
      <c r="H61" s="76"/>
      <c r="I61" s="76"/>
      <c r="J61" s="76"/>
      <c r="K61" s="76"/>
    </row>
    <row r="62" spans="1:11" x14ac:dyDescent="0.25">
      <c r="A62" s="79"/>
      <c r="B62" s="84"/>
      <c r="C62" s="85"/>
      <c r="D62" s="83"/>
      <c r="E62" s="86"/>
      <c r="F62" s="75"/>
      <c r="G62" s="76"/>
      <c r="H62" s="76"/>
      <c r="I62" s="76"/>
      <c r="J62" s="76"/>
      <c r="K62" s="76"/>
    </row>
    <row r="63" spans="1:11" x14ac:dyDescent="0.25">
      <c r="A63" s="79"/>
      <c r="B63" s="84"/>
      <c r="C63" s="85"/>
      <c r="D63" s="83"/>
      <c r="E63" s="86"/>
      <c r="F63" s="75"/>
      <c r="G63" s="76"/>
      <c r="H63" s="76"/>
      <c r="I63" s="76"/>
      <c r="J63" s="76"/>
      <c r="K63" s="76"/>
    </row>
    <row r="64" spans="1:11" x14ac:dyDescent="0.25">
      <c r="A64" s="79"/>
      <c r="B64" s="84"/>
      <c r="C64" s="85"/>
      <c r="D64" s="83"/>
      <c r="E64" s="86"/>
      <c r="F64" s="75"/>
      <c r="G64" s="76"/>
      <c r="H64" s="76"/>
      <c r="I64" s="76"/>
      <c r="J64" s="76"/>
      <c r="K64" s="76"/>
    </row>
    <row r="65" spans="1:11" x14ac:dyDescent="0.25">
      <c r="A65" s="79"/>
      <c r="B65" s="84"/>
      <c r="C65" s="85"/>
      <c r="D65" s="83"/>
      <c r="E65" s="86"/>
      <c r="F65" s="76"/>
      <c r="G65" s="76"/>
      <c r="H65" s="76"/>
      <c r="I65" s="76"/>
      <c r="J65" s="76"/>
      <c r="K65" s="76"/>
    </row>
    <row r="66" spans="1:11" x14ac:dyDescent="0.25">
      <c r="A66" s="79"/>
      <c r="B66" s="84"/>
      <c r="C66" s="85"/>
      <c r="D66" s="83"/>
      <c r="E66" s="86"/>
      <c r="F66" s="76"/>
      <c r="G66" s="76"/>
      <c r="H66" s="76"/>
      <c r="I66" s="76"/>
      <c r="J66" s="76"/>
      <c r="K66" s="76"/>
    </row>
    <row r="67" spans="1:11" x14ac:dyDescent="0.25">
      <c r="A67" s="79"/>
      <c r="B67" s="84"/>
      <c r="C67" s="85"/>
      <c r="D67" s="83"/>
      <c r="E67" s="83"/>
      <c r="F67" s="76"/>
      <c r="G67" s="76"/>
      <c r="H67" s="76"/>
      <c r="I67" s="76"/>
      <c r="J67" s="76"/>
      <c r="K67" s="76"/>
    </row>
    <row r="68" spans="1:11" x14ac:dyDescent="0.25">
      <c r="A68" s="79"/>
      <c r="B68" s="84"/>
      <c r="C68" s="85"/>
      <c r="D68" s="83"/>
      <c r="E68" s="86"/>
      <c r="F68" s="76"/>
      <c r="G68" s="76"/>
      <c r="H68" s="76"/>
      <c r="I68" s="76"/>
      <c r="J68" s="76"/>
      <c r="K68" s="76"/>
    </row>
    <row r="69" spans="1:11" x14ac:dyDescent="0.25">
      <c r="A69" s="79"/>
      <c r="B69" s="84"/>
      <c r="C69" s="85"/>
      <c r="D69" s="83"/>
      <c r="E69" s="86"/>
      <c r="F69" s="76"/>
      <c r="G69" s="76"/>
      <c r="H69" s="76"/>
      <c r="I69" s="76"/>
      <c r="J69" s="76"/>
      <c r="K69" s="76"/>
    </row>
    <row r="70" spans="1:11" x14ac:dyDescent="0.25">
      <c r="A70" s="79"/>
      <c r="B70" s="84"/>
      <c r="C70" s="85"/>
      <c r="D70" s="83"/>
      <c r="E70" s="83"/>
      <c r="F70" s="76"/>
      <c r="G70" s="76"/>
      <c r="H70" s="76"/>
      <c r="I70" s="76"/>
      <c r="J70" s="76"/>
      <c r="K70" s="76"/>
    </row>
    <row r="71" spans="1:11" x14ac:dyDescent="0.25">
      <c r="A71" s="79"/>
      <c r="B71" s="84"/>
      <c r="C71" s="85"/>
      <c r="D71" s="83"/>
      <c r="E71" s="83"/>
      <c r="F71" s="76"/>
      <c r="G71" s="76"/>
      <c r="H71" s="76"/>
      <c r="I71" s="76"/>
      <c r="J71" s="76"/>
      <c r="K71" s="76"/>
    </row>
    <row r="72" spans="1:11" ht="15.75" x14ac:dyDescent="0.25">
      <c r="A72" s="79"/>
      <c r="B72" s="84"/>
      <c r="C72" s="85"/>
      <c r="D72" s="83"/>
      <c r="E72" s="87"/>
      <c r="F72" s="76"/>
      <c r="G72" s="76"/>
      <c r="H72" s="76"/>
      <c r="I72" s="76"/>
      <c r="J72" s="76"/>
      <c r="K72" s="76"/>
    </row>
    <row r="73" spans="1:11" ht="15.75" x14ac:dyDescent="0.25">
      <c r="A73" s="79"/>
      <c r="B73" s="84"/>
      <c r="C73" s="85"/>
      <c r="D73" s="83"/>
      <c r="E73" s="87"/>
      <c r="F73" s="76"/>
      <c r="G73" s="76"/>
      <c r="H73" s="76"/>
      <c r="I73" s="76"/>
      <c r="J73" s="76"/>
      <c r="K73" s="76"/>
    </row>
    <row r="74" spans="1:11" ht="15.75" x14ac:dyDescent="0.25">
      <c r="A74" s="79"/>
      <c r="B74" s="84"/>
      <c r="C74" s="85"/>
      <c r="D74" s="83"/>
      <c r="E74" s="87"/>
      <c r="F74" s="76"/>
      <c r="G74" s="76"/>
      <c r="H74" s="76"/>
      <c r="I74" s="76"/>
      <c r="J74" s="76"/>
      <c r="K74" s="76"/>
    </row>
    <row r="75" spans="1:11" ht="15.75" x14ac:dyDescent="0.25">
      <c r="A75" s="79"/>
      <c r="B75" s="84"/>
      <c r="C75" s="85"/>
      <c r="D75" s="83"/>
      <c r="E75" s="87"/>
      <c r="F75" s="76"/>
      <c r="G75" s="76"/>
      <c r="H75" s="76"/>
      <c r="I75" s="76"/>
      <c r="J75" s="76"/>
      <c r="K75" s="76"/>
    </row>
    <row r="76" spans="1:11" ht="15.75" x14ac:dyDescent="0.25">
      <c r="A76" s="79"/>
      <c r="B76" s="84"/>
      <c r="C76" s="85"/>
      <c r="D76" s="83"/>
      <c r="E76" s="87"/>
      <c r="F76" s="76"/>
      <c r="G76" s="76"/>
      <c r="H76" s="76"/>
      <c r="I76" s="76"/>
      <c r="J76" s="76"/>
      <c r="K76" s="76"/>
    </row>
    <row r="77" spans="1:11" x14ac:dyDescent="0.25">
      <c r="A77" s="79"/>
      <c r="B77" s="84"/>
      <c r="C77" s="85"/>
      <c r="D77" s="83"/>
      <c r="E77" s="83"/>
      <c r="F77" s="76"/>
      <c r="G77" s="76"/>
      <c r="H77" s="76"/>
      <c r="I77" s="76"/>
      <c r="J77" s="76"/>
      <c r="K77" s="76"/>
    </row>
    <row r="78" spans="1:11" x14ac:dyDescent="0.25">
      <c r="A78" s="79"/>
      <c r="B78" s="84"/>
      <c r="C78" s="85"/>
      <c r="D78" s="83"/>
      <c r="E78" s="83"/>
      <c r="F78" s="76"/>
      <c r="G78" s="76"/>
      <c r="H78" s="76"/>
      <c r="I78" s="76"/>
      <c r="J78" s="76"/>
      <c r="K78" s="76"/>
    </row>
    <row r="79" spans="1:11" x14ac:dyDescent="0.25">
      <c r="A79" s="79"/>
      <c r="B79" s="84"/>
      <c r="C79" s="85"/>
      <c r="D79" s="83"/>
      <c r="E79" s="83"/>
      <c r="F79" s="76"/>
      <c r="G79" s="76"/>
      <c r="H79" s="76"/>
      <c r="I79" s="76"/>
      <c r="J79" s="76"/>
      <c r="K79" s="76"/>
    </row>
    <row r="80" spans="1:11" x14ac:dyDescent="0.25">
      <c r="A80" s="79"/>
      <c r="B80" s="84"/>
      <c r="C80" s="85"/>
      <c r="D80" s="83"/>
      <c r="E80" s="83"/>
      <c r="F80" s="76"/>
      <c r="G80" s="76"/>
      <c r="H80" s="76"/>
      <c r="I80" s="76"/>
      <c r="J80" s="76"/>
      <c r="K80" s="76"/>
    </row>
    <row r="81" spans="1:11" x14ac:dyDescent="0.25">
      <c r="A81" s="79"/>
      <c r="B81" s="84"/>
      <c r="C81" s="85"/>
      <c r="D81" s="83"/>
      <c r="E81" s="83"/>
      <c r="F81" s="76"/>
      <c r="G81" s="76"/>
      <c r="H81" s="76"/>
      <c r="I81" s="76"/>
      <c r="J81" s="76"/>
      <c r="K81" s="76"/>
    </row>
    <row r="82" spans="1:11" x14ac:dyDescent="0.25">
      <c r="A82" s="79"/>
      <c r="B82" s="84"/>
      <c r="C82" s="84"/>
      <c r="D82" s="83"/>
      <c r="E82" s="83"/>
      <c r="F82" s="76"/>
      <c r="G82" s="76"/>
      <c r="H82" s="76"/>
      <c r="I82" s="76"/>
      <c r="J82" s="76"/>
      <c r="K82" s="76"/>
    </row>
    <row r="83" spans="1:11" x14ac:dyDescent="0.25">
      <c r="A83" s="79"/>
      <c r="B83" s="84"/>
      <c r="C83" s="84"/>
      <c r="D83" s="83"/>
      <c r="E83" s="83"/>
      <c r="F83" s="76"/>
      <c r="G83" s="76"/>
      <c r="H83" s="76"/>
      <c r="I83" s="76"/>
      <c r="J83" s="76"/>
      <c r="K83" s="76"/>
    </row>
    <row r="84" spans="1:11" x14ac:dyDescent="0.25">
      <c r="A84" s="78"/>
      <c r="B84" s="86"/>
      <c r="C84" s="86"/>
      <c r="D84" s="86"/>
      <c r="E84" s="83"/>
      <c r="F84" s="76"/>
      <c r="G84" s="76"/>
      <c r="H84" s="76"/>
      <c r="I84" s="76"/>
      <c r="J84" s="76"/>
      <c r="K84" s="76"/>
    </row>
    <row r="85" spans="1:11" x14ac:dyDescent="0.25">
      <c r="A85" s="78"/>
      <c r="B85" s="86"/>
      <c r="C85" s="86"/>
      <c r="D85" s="83"/>
      <c r="E85" s="83"/>
      <c r="F85" s="76"/>
      <c r="G85" s="76"/>
      <c r="H85" s="76"/>
      <c r="I85" s="76"/>
      <c r="J85" s="76"/>
      <c r="K85" s="76"/>
    </row>
    <row r="86" spans="1:11" x14ac:dyDescent="0.25">
      <c r="A86" s="78"/>
      <c r="B86" s="86"/>
      <c r="C86" s="86"/>
      <c r="D86" s="83"/>
      <c r="E86" s="83"/>
      <c r="F86" s="76"/>
      <c r="G86" s="76"/>
      <c r="H86" s="76"/>
      <c r="I86" s="76"/>
      <c r="J86" s="76"/>
      <c r="K86" s="76"/>
    </row>
    <row r="87" spans="1:11" x14ac:dyDescent="0.25">
      <c r="A87" s="78"/>
      <c r="B87" s="86"/>
      <c r="C87" s="86"/>
      <c r="D87" s="84"/>
      <c r="E87" s="86"/>
      <c r="F87" s="76"/>
      <c r="G87" s="76"/>
      <c r="H87" s="76"/>
      <c r="I87" s="76"/>
      <c r="J87" s="76"/>
      <c r="K87" s="76"/>
    </row>
    <row r="88" spans="1:11" x14ac:dyDescent="0.25">
      <c r="A88" s="78"/>
      <c r="B88" s="86"/>
      <c r="C88" s="86"/>
      <c r="D88" s="88"/>
      <c r="E88" s="86"/>
      <c r="F88" s="76"/>
      <c r="G88" s="76"/>
      <c r="H88" s="76"/>
      <c r="I88" s="76"/>
      <c r="J88" s="76"/>
      <c r="K88" s="76"/>
    </row>
    <row r="89" spans="1:11" x14ac:dyDescent="0.25">
      <c r="A89" s="78"/>
      <c r="B89" s="86"/>
      <c r="C89" s="86"/>
      <c r="D89" s="83"/>
      <c r="E89" s="83"/>
      <c r="F89" s="76"/>
      <c r="G89" s="76"/>
      <c r="H89" s="76"/>
      <c r="I89" s="76"/>
      <c r="J89" s="76"/>
      <c r="K89" s="76"/>
    </row>
    <row r="90" spans="1:11" x14ac:dyDescent="0.25">
      <c r="A90" s="78"/>
      <c r="B90" s="86"/>
      <c r="C90" s="86"/>
      <c r="D90" s="83"/>
      <c r="E90" s="83"/>
      <c r="F90" s="76"/>
      <c r="G90" s="76"/>
      <c r="H90" s="76"/>
      <c r="I90" s="76"/>
      <c r="J90" s="76"/>
      <c r="K90" s="76"/>
    </row>
    <row r="91" spans="1:11" x14ac:dyDescent="0.25">
      <c r="A91" s="78"/>
      <c r="B91" s="86"/>
      <c r="C91" s="86"/>
      <c r="D91" s="83"/>
      <c r="E91" s="83"/>
      <c r="F91" s="76"/>
      <c r="G91" s="76"/>
      <c r="H91" s="76"/>
      <c r="I91" s="76"/>
      <c r="J91" s="76"/>
      <c r="K91" s="76"/>
    </row>
    <row r="92" spans="1:11" x14ac:dyDescent="0.25">
      <c r="A92" s="78"/>
      <c r="B92" s="86"/>
      <c r="C92" s="86"/>
      <c r="D92" s="83"/>
      <c r="E92" s="83"/>
      <c r="F92" s="76"/>
      <c r="G92" s="76"/>
      <c r="H92" s="76"/>
      <c r="I92" s="76"/>
      <c r="J92" s="76"/>
      <c r="K92" s="76"/>
    </row>
    <row r="93" spans="1:11" x14ac:dyDescent="0.25">
      <c r="A93" s="78"/>
      <c r="B93" s="86"/>
      <c r="C93" s="86"/>
      <c r="D93" s="83"/>
      <c r="E93" s="83"/>
      <c r="F93" s="76"/>
      <c r="G93" s="76"/>
      <c r="H93" s="76"/>
      <c r="I93" s="76"/>
      <c r="J93" s="76"/>
      <c r="K93" s="76"/>
    </row>
    <row r="94" spans="1:11" x14ac:dyDescent="0.25">
      <c r="A94" s="78"/>
      <c r="B94" s="86"/>
      <c r="C94" s="86"/>
      <c r="D94" s="83"/>
      <c r="E94" s="83"/>
      <c r="F94" s="76"/>
      <c r="G94" s="76"/>
      <c r="H94" s="76"/>
      <c r="I94" s="76"/>
      <c r="J94" s="76"/>
      <c r="K94" s="76"/>
    </row>
    <row r="95" spans="1:11" x14ac:dyDescent="0.25">
      <c r="A95" s="78"/>
      <c r="B95" s="86"/>
      <c r="C95" s="86"/>
      <c r="D95" s="83"/>
      <c r="E95" s="83"/>
      <c r="F95" s="76"/>
      <c r="G95" s="76"/>
      <c r="H95" s="76"/>
      <c r="I95" s="76"/>
      <c r="J95" s="76"/>
      <c r="K95" s="76"/>
    </row>
    <row r="96" spans="1:11" x14ac:dyDescent="0.25">
      <c r="A96" s="78"/>
      <c r="B96" s="86"/>
      <c r="C96" s="86"/>
      <c r="D96" s="83"/>
      <c r="E96" s="83"/>
      <c r="F96" s="76"/>
      <c r="G96" s="76"/>
      <c r="H96" s="76"/>
      <c r="I96" s="76"/>
      <c r="J96" s="76"/>
      <c r="K96" s="76"/>
    </row>
    <row r="97" spans="1:11" x14ac:dyDescent="0.25">
      <c r="A97" s="78"/>
      <c r="B97" s="86"/>
      <c r="C97" s="86"/>
      <c r="D97" s="83"/>
      <c r="E97" s="83"/>
      <c r="F97" s="76"/>
      <c r="G97" s="76"/>
      <c r="H97" s="76"/>
      <c r="I97" s="76"/>
      <c r="J97" s="76"/>
      <c r="K97" s="76"/>
    </row>
    <row r="98" spans="1:11" x14ac:dyDescent="0.25">
      <c r="A98" s="78"/>
      <c r="B98" s="86"/>
      <c r="C98" s="86"/>
      <c r="D98" s="83"/>
      <c r="E98" s="83"/>
      <c r="F98" s="76"/>
      <c r="G98" s="76"/>
      <c r="H98" s="76"/>
      <c r="I98" s="76"/>
      <c r="J98" s="76"/>
      <c r="K98" s="76"/>
    </row>
    <row r="99" spans="1:11" x14ac:dyDescent="0.25">
      <c r="A99" s="78"/>
      <c r="B99" s="86"/>
      <c r="C99" s="86"/>
      <c r="D99" s="83"/>
      <c r="E99" s="83"/>
      <c r="F99" s="76"/>
      <c r="G99" s="76"/>
      <c r="H99" s="76"/>
      <c r="I99" s="76"/>
      <c r="J99" s="76"/>
      <c r="K99" s="76"/>
    </row>
    <row r="100" spans="1:11" x14ac:dyDescent="0.25">
      <c r="A100" s="78"/>
      <c r="B100" s="86"/>
      <c r="C100" s="86"/>
      <c r="D100" s="83"/>
      <c r="E100" s="83"/>
      <c r="F100" s="76"/>
      <c r="G100" s="76"/>
      <c r="H100" s="76"/>
      <c r="I100" s="76"/>
      <c r="J100" s="76"/>
      <c r="K100" s="76"/>
    </row>
    <row r="101" spans="1:11" x14ac:dyDescent="0.25">
      <c r="A101" s="78"/>
      <c r="B101" s="86"/>
      <c r="C101" s="86"/>
      <c r="D101" s="83"/>
      <c r="E101" s="83"/>
      <c r="F101" s="76"/>
      <c r="G101" s="76"/>
      <c r="H101" s="76"/>
      <c r="I101" s="76"/>
      <c r="J101" s="76"/>
      <c r="K101" s="76"/>
    </row>
    <row r="102" spans="1:11" x14ac:dyDescent="0.25">
      <c r="A102" s="78"/>
      <c r="B102" s="86"/>
      <c r="C102" s="86"/>
      <c r="D102" s="83"/>
      <c r="E102" s="83"/>
      <c r="F102" s="76"/>
      <c r="G102" s="76"/>
      <c r="H102" s="76"/>
      <c r="I102" s="76"/>
      <c r="J102" s="76"/>
      <c r="K102" s="76"/>
    </row>
    <row r="103" spans="1:11" x14ac:dyDescent="0.25">
      <c r="A103" s="78"/>
      <c r="B103" s="86"/>
      <c r="C103" s="86"/>
      <c r="D103" s="83"/>
      <c r="E103" s="83"/>
      <c r="F103" s="76"/>
      <c r="G103" s="76"/>
      <c r="H103" s="76"/>
      <c r="I103" s="76"/>
      <c r="J103" s="76"/>
      <c r="K103" s="76"/>
    </row>
    <row r="104" spans="1:11" x14ac:dyDescent="0.25">
      <c r="A104" s="78"/>
      <c r="B104" s="86"/>
      <c r="C104" s="86"/>
      <c r="D104" s="83"/>
      <c r="E104" s="83"/>
      <c r="F104" s="76"/>
      <c r="G104" s="76"/>
      <c r="H104" s="76"/>
      <c r="I104" s="76"/>
      <c r="J104" s="76"/>
      <c r="K104" s="76"/>
    </row>
    <row r="105" spans="1:11" x14ac:dyDescent="0.25">
      <c r="A105" s="78"/>
      <c r="B105" s="86"/>
      <c r="C105" s="86"/>
      <c r="D105" s="83"/>
      <c r="E105" s="83"/>
      <c r="F105" s="76"/>
      <c r="G105" s="76"/>
      <c r="H105" s="76"/>
      <c r="I105" s="76"/>
      <c r="J105" s="76"/>
      <c r="K105" s="76"/>
    </row>
    <row r="106" spans="1:11" x14ac:dyDescent="0.25">
      <c r="A106" s="78"/>
      <c r="B106" s="86"/>
      <c r="C106" s="86"/>
      <c r="D106" s="83"/>
      <c r="E106" s="83"/>
      <c r="F106" s="76"/>
      <c r="G106" s="76"/>
      <c r="H106" s="76"/>
      <c r="I106" s="76"/>
      <c r="J106" s="76"/>
      <c r="K106" s="76"/>
    </row>
    <row r="107" spans="1:11" x14ac:dyDescent="0.25">
      <c r="A107" s="78"/>
      <c r="B107" s="86"/>
      <c r="C107" s="86"/>
      <c r="D107" s="83"/>
      <c r="E107" s="83"/>
      <c r="F107" s="76"/>
      <c r="G107" s="76"/>
      <c r="H107" s="76"/>
      <c r="I107" s="76"/>
      <c r="J107" s="76"/>
      <c r="K107" s="76"/>
    </row>
    <row r="108" spans="1:11" x14ac:dyDescent="0.25">
      <c r="A108" s="78"/>
      <c r="B108" s="86"/>
      <c r="C108" s="86"/>
      <c r="D108" s="83"/>
      <c r="E108" s="83"/>
      <c r="F108" s="76"/>
      <c r="G108" s="76"/>
      <c r="H108" s="76"/>
      <c r="I108" s="76"/>
      <c r="J108" s="76"/>
      <c r="K108" s="76"/>
    </row>
    <row r="109" spans="1:11" x14ac:dyDescent="0.25">
      <c r="A109" s="78"/>
      <c r="B109" s="86"/>
      <c r="C109" s="86"/>
      <c r="D109" s="83"/>
      <c r="E109" s="83"/>
      <c r="F109" s="76"/>
      <c r="G109" s="76"/>
      <c r="H109" s="76"/>
      <c r="I109" s="76"/>
      <c r="J109" s="76"/>
      <c r="K109" s="76"/>
    </row>
    <row r="110" spans="1:11" x14ac:dyDescent="0.25">
      <c r="A110" s="78"/>
      <c r="B110" s="86"/>
      <c r="C110" s="86"/>
      <c r="D110" s="83"/>
      <c r="E110" s="83"/>
      <c r="F110" s="76"/>
      <c r="G110" s="76"/>
      <c r="H110" s="76"/>
      <c r="I110" s="76"/>
      <c r="J110" s="76"/>
      <c r="K110" s="76"/>
    </row>
    <row r="111" spans="1:11" x14ac:dyDescent="0.25">
      <c r="A111" s="78"/>
      <c r="B111" s="86"/>
      <c r="C111" s="86"/>
      <c r="D111" s="83"/>
      <c r="E111" s="83"/>
      <c r="F111" s="76"/>
      <c r="G111" s="76"/>
      <c r="H111" s="76"/>
      <c r="I111" s="76"/>
      <c r="J111" s="76"/>
      <c r="K111" s="76"/>
    </row>
    <row r="112" spans="1:11" x14ac:dyDescent="0.25">
      <c r="A112" s="78"/>
      <c r="B112" s="86"/>
      <c r="C112" s="86"/>
      <c r="D112" s="83"/>
      <c r="E112" s="83"/>
      <c r="F112" s="76"/>
      <c r="G112" s="76"/>
      <c r="H112" s="76"/>
      <c r="I112" s="76"/>
      <c r="J112" s="76"/>
      <c r="K112" s="76"/>
    </row>
    <row r="113" spans="1:11" x14ac:dyDescent="0.25">
      <c r="A113" s="78"/>
      <c r="B113" s="86"/>
      <c r="C113" s="86"/>
      <c r="D113" s="83"/>
      <c r="E113" s="83"/>
      <c r="F113" s="76"/>
      <c r="G113" s="76"/>
      <c r="H113" s="76"/>
      <c r="I113" s="76"/>
      <c r="J113" s="76"/>
      <c r="K113" s="76"/>
    </row>
    <row r="114" spans="1:11" x14ac:dyDescent="0.25">
      <c r="A114" s="78"/>
      <c r="B114" s="86"/>
      <c r="C114" s="86"/>
      <c r="D114" s="83"/>
      <c r="E114" s="83"/>
      <c r="F114" s="76"/>
      <c r="G114" s="76"/>
      <c r="H114" s="76"/>
      <c r="I114" s="76"/>
      <c r="J114" s="76"/>
      <c r="K114" s="76"/>
    </row>
    <row r="115" spans="1:11" x14ac:dyDescent="0.25">
      <c r="A115" s="78"/>
      <c r="B115" s="86"/>
      <c r="C115" s="86"/>
      <c r="D115" s="83"/>
      <c r="E115" s="83"/>
      <c r="F115" s="76"/>
      <c r="G115" s="76"/>
      <c r="H115" s="76"/>
      <c r="I115" s="76"/>
      <c r="J115" s="76"/>
      <c r="K115" s="76"/>
    </row>
    <row r="116" spans="1:11" x14ac:dyDescent="0.25">
      <c r="A116" s="78"/>
      <c r="B116" s="86"/>
      <c r="C116" s="86"/>
      <c r="D116" s="83"/>
      <c r="E116" s="83"/>
      <c r="F116" s="76"/>
      <c r="G116" s="76"/>
      <c r="H116" s="76"/>
      <c r="I116" s="76"/>
      <c r="J116" s="76"/>
      <c r="K116" s="76"/>
    </row>
    <row r="117" spans="1:11" x14ac:dyDescent="0.25">
      <c r="A117" s="78"/>
      <c r="B117" s="86"/>
      <c r="C117" s="86"/>
      <c r="D117" s="83"/>
      <c r="E117" s="83"/>
      <c r="F117" s="76"/>
      <c r="G117" s="76"/>
      <c r="H117" s="76"/>
      <c r="I117" s="76"/>
      <c r="J117" s="76"/>
      <c r="K117" s="76"/>
    </row>
    <row r="118" spans="1:11" x14ac:dyDescent="0.25">
      <c r="A118" s="78"/>
      <c r="B118" s="86"/>
      <c r="C118" s="86"/>
      <c r="D118" s="83"/>
      <c r="E118" s="83"/>
      <c r="F118" s="76"/>
      <c r="G118" s="76"/>
      <c r="H118" s="76"/>
      <c r="I118" s="76"/>
      <c r="J118" s="76"/>
      <c r="K118" s="76"/>
    </row>
    <row r="119" spans="1:11" x14ac:dyDescent="0.25">
      <c r="A119" s="78"/>
      <c r="B119" s="86"/>
      <c r="C119" s="86"/>
      <c r="D119" s="83"/>
      <c r="E119" s="83"/>
      <c r="F119" s="76"/>
      <c r="G119" s="76"/>
      <c r="H119" s="76"/>
      <c r="I119" s="76"/>
      <c r="J119" s="76"/>
      <c r="K119" s="76"/>
    </row>
    <row r="120" spans="1:11" x14ac:dyDescent="0.25">
      <c r="A120" s="78"/>
      <c r="B120" s="86"/>
      <c r="C120" s="86"/>
      <c r="D120" s="83"/>
      <c r="E120" s="83"/>
      <c r="F120" s="76"/>
      <c r="G120" s="76"/>
      <c r="H120" s="76"/>
      <c r="I120" s="76"/>
      <c r="J120" s="76"/>
      <c r="K120" s="76"/>
    </row>
    <row r="121" spans="1:11" x14ac:dyDescent="0.25">
      <c r="A121" s="78"/>
      <c r="B121" s="86"/>
      <c r="C121" s="86"/>
      <c r="D121" s="83"/>
      <c r="E121" s="83"/>
      <c r="F121" s="76"/>
      <c r="G121" s="76"/>
      <c r="H121" s="76"/>
      <c r="I121" s="76"/>
      <c r="J121" s="76"/>
      <c r="K121" s="76"/>
    </row>
    <row r="122" spans="1:11" x14ac:dyDescent="0.25">
      <c r="A122" s="78"/>
      <c r="B122" s="86"/>
      <c r="C122" s="86"/>
      <c r="D122" s="83"/>
      <c r="E122" s="83"/>
      <c r="F122" s="76"/>
      <c r="G122" s="76"/>
      <c r="H122" s="76"/>
      <c r="I122" s="76"/>
      <c r="J122" s="76"/>
      <c r="K122" s="76"/>
    </row>
    <row r="123" spans="1:11" x14ac:dyDescent="0.25">
      <c r="A123" s="78"/>
      <c r="B123" s="86"/>
      <c r="C123" s="86"/>
      <c r="D123" s="83"/>
      <c r="E123" s="83"/>
      <c r="F123" s="76"/>
      <c r="G123" s="76"/>
      <c r="H123" s="76"/>
      <c r="I123" s="76"/>
      <c r="J123" s="76"/>
      <c r="K123" s="76"/>
    </row>
    <row r="124" spans="1:11" x14ac:dyDescent="0.25">
      <c r="A124" s="78"/>
      <c r="B124" s="86"/>
      <c r="C124" s="86"/>
      <c r="D124" s="83"/>
      <c r="E124" s="83"/>
      <c r="F124" s="76"/>
      <c r="G124" s="76"/>
      <c r="H124" s="76"/>
      <c r="I124" s="76"/>
      <c r="J124" s="76"/>
      <c r="K124" s="76"/>
    </row>
    <row r="125" spans="1:11" x14ac:dyDescent="0.25">
      <c r="A125" s="78"/>
      <c r="B125" s="86"/>
      <c r="C125" s="86"/>
      <c r="D125" s="83"/>
      <c r="E125" s="83"/>
      <c r="F125" s="76"/>
      <c r="G125" s="76"/>
      <c r="H125" s="76"/>
      <c r="I125" s="76"/>
      <c r="J125" s="76"/>
      <c r="K125" s="76"/>
    </row>
    <row r="126" spans="1:11" x14ac:dyDescent="0.25">
      <c r="A126" s="78"/>
      <c r="B126" s="86"/>
      <c r="C126" s="86"/>
      <c r="D126" s="83"/>
      <c r="E126" s="83"/>
      <c r="F126" s="76"/>
      <c r="G126" s="76"/>
      <c r="H126" s="76"/>
      <c r="I126" s="76"/>
      <c r="J126" s="76"/>
      <c r="K126" s="76"/>
    </row>
    <row r="127" spans="1:11" x14ac:dyDescent="0.25">
      <c r="A127" s="78"/>
      <c r="B127" s="86"/>
      <c r="C127" s="86"/>
      <c r="D127" s="83"/>
      <c r="E127" s="83"/>
      <c r="F127" s="76"/>
      <c r="G127" s="76"/>
      <c r="H127" s="76"/>
      <c r="I127" s="76"/>
      <c r="J127" s="76"/>
      <c r="K127" s="76"/>
    </row>
    <row r="128" spans="1:11" x14ac:dyDescent="0.25">
      <c r="A128" s="78"/>
      <c r="B128" s="86"/>
      <c r="C128" s="86"/>
      <c r="D128" s="83"/>
      <c r="E128" s="83"/>
      <c r="F128" s="76"/>
      <c r="G128" s="76"/>
      <c r="H128" s="76"/>
      <c r="I128" s="76"/>
      <c r="J128" s="76"/>
      <c r="K128" s="76"/>
    </row>
    <row r="129" spans="1:11" x14ac:dyDescent="0.25">
      <c r="A129" s="78"/>
      <c r="B129" s="86"/>
      <c r="C129" s="86"/>
      <c r="D129" s="83"/>
      <c r="E129" s="83"/>
      <c r="F129" s="76"/>
      <c r="G129" s="76"/>
      <c r="H129" s="76"/>
      <c r="I129" s="76"/>
      <c r="J129" s="76"/>
      <c r="K129" s="76"/>
    </row>
    <row r="130" spans="1:11" x14ac:dyDescent="0.25">
      <c r="A130" s="78"/>
      <c r="B130" s="86"/>
      <c r="C130" s="86"/>
      <c r="D130" s="83"/>
      <c r="E130" s="83"/>
      <c r="F130" s="76"/>
      <c r="G130" s="76"/>
      <c r="H130" s="76"/>
      <c r="I130" s="76"/>
      <c r="J130" s="76"/>
      <c r="K130" s="76"/>
    </row>
    <row r="131" spans="1:11" x14ac:dyDescent="0.25">
      <c r="A131" s="78"/>
      <c r="B131" s="86"/>
      <c r="C131" s="86"/>
      <c r="D131" s="83"/>
      <c r="E131" s="83"/>
      <c r="F131" s="76"/>
      <c r="G131" s="76"/>
      <c r="H131" s="76"/>
      <c r="I131" s="76"/>
      <c r="J131" s="76"/>
      <c r="K131" s="76"/>
    </row>
    <row r="132" spans="1:11" x14ac:dyDescent="0.25">
      <c r="A132" s="78"/>
      <c r="B132" s="86"/>
      <c r="C132" s="86"/>
      <c r="D132" s="83"/>
      <c r="E132" s="83"/>
      <c r="F132" s="76"/>
      <c r="G132" s="76"/>
      <c r="H132" s="76"/>
      <c r="I132" s="76"/>
      <c r="J132" s="76"/>
      <c r="K132" s="76"/>
    </row>
    <row r="133" spans="1:11" x14ac:dyDescent="0.25">
      <c r="A133" s="78"/>
      <c r="B133" s="86"/>
      <c r="C133" s="86"/>
      <c r="D133" s="83"/>
      <c r="E133" s="83"/>
      <c r="F133" s="76"/>
      <c r="G133" s="76"/>
      <c r="H133" s="76"/>
      <c r="I133" s="76"/>
      <c r="J133" s="76"/>
      <c r="K133" s="76"/>
    </row>
    <row r="134" spans="1:11" x14ac:dyDescent="0.25">
      <c r="A134" s="78"/>
      <c r="B134" s="86"/>
      <c r="C134" s="86"/>
      <c r="D134" s="83"/>
      <c r="E134" s="83"/>
      <c r="F134" s="76"/>
      <c r="G134" s="76"/>
      <c r="H134" s="76"/>
      <c r="I134" s="76"/>
      <c r="J134" s="76"/>
      <c r="K134" s="76"/>
    </row>
    <row r="135" spans="1:11" x14ac:dyDescent="0.25">
      <c r="A135" s="78"/>
      <c r="B135" s="86"/>
      <c r="C135" s="86"/>
      <c r="D135" s="83"/>
      <c r="E135" s="83"/>
      <c r="F135" s="76"/>
      <c r="G135" s="76"/>
      <c r="H135" s="76"/>
      <c r="I135" s="76"/>
      <c r="J135" s="76"/>
      <c r="K135" s="76"/>
    </row>
    <row r="136" spans="1:11" x14ac:dyDescent="0.25">
      <c r="A136" s="78"/>
      <c r="B136" s="86"/>
      <c r="C136" s="86"/>
      <c r="D136" s="83"/>
      <c r="E136" s="83"/>
      <c r="F136" s="76"/>
      <c r="G136" s="76"/>
      <c r="H136" s="76"/>
      <c r="I136" s="76"/>
      <c r="J136" s="76"/>
      <c r="K136" s="76"/>
    </row>
    <row r="137" spans="1:11" x14ac:dyDescent="0.25">
      <c r="A137" s="78"/>
      <c r="B137" s="86"/>
      <c r="C137" s="86"/>
      <c r="D137" s="83"/>
      <c r="E137" s="83"/>
      <c r="F137" s="76"/>
      <c r="G137" s="76"/>
      <c r="H137" s="76"/>
      <c r="I137" s="76"/>
      <c r="J137" s="76"/>
      <c r="K137" s="76"/>
    </row>
    <row r="138" spans="1:11" x14ac:dyDescent="0.25">
      <c r="A138" s="78"/>
      <c r="B138" s="86"/>
      <c r="C138" s="86"/>
      <c r="D138" s="83"/>
      <c r="E138" s="83"/>
      <c r="F138" s="76"/>
      <c r="G138" s="76"/>
      <c r="H138" s="76"/>
      <c r="I138" s="76"/>
      <c r="J138" s="76"/>
      <c r="K138" s="76"/>
    </row>
    <row r="139" spans="1:11" x14ac:dyDescent="0.25">
      <c r="A139" s="78"/>
      <c r="B139" s="86"/>
      <c r="C139" s="86"/>
      <c r="D139" s="83"/>
      <c r="E139" s="83"/>
      <c r="F139" s="76"/>
      <c r="G139" s="76"/>
      <c r="H139" s="76"/>
      <c r="I139" s="76"/>
      <c r="J139" s="76"/>
      <c r="K139" s="76"/>
    </row>
    <row r="140" spans="1:11" x14ac:dyDescent="0.25">
      <c r="A140" s="78"/>
      <c r="B140" s="86"/>
      <c r="C140" s="86"/>
      <c r="D140" s="83"/>
      <c r="E140" s="83"/>
      <c r="F140" s="76"/>
      <c r="G140" s="76"/>
      <c r="H140" s="76"/>
      <c r="I140" s="76"/>
      <c r="J140" s="76"/>
      <c r="K140" s="76"/>
    </row>
    <row r="141" spans="1:11" x14ac:dyDescent="0.25">
      <c r="A141" s="78"/>
      <c r="B141" s="86"/>
      <c r="C141" s="86"/>
      <c r="D141" s="83"/>
      <c r="E141" s="83"/>
      <c r="F141" s="76"/>
      <c r="G141" s="76"/>
      <c r="H141" s="76"/>
      <c r="I141" s="76"/>
      <c r="J141" s="76"/>
      <c r="K141" s="76"/>
    </row>
    <row r="142" spans="1:11" x14ac:dyDescent="0.25">
      <c r="A142" s="78"/>
      <c r="B142" s="86"/>
      <c r="C142" s="86"/>
      <c r="D142" s="83"/>
      <c r="E142" s="83"/>
      <c r="F142" s="76"/>
      <c r="G142" s="76"/>
      <c r="H142" s="76"/>
      <c r="I142" s="76"/>
      <c r="J142" s="76"/>
      <c r="K142" s="76"/>
    </row>
    <row r="143" spans="1:11" x14ac:dyDescent="0.25">
      <c r="A143" s="78"/>
      <c r="B143" s="86"/>
      <c r="C143" s="86"/>
      <c r="D143" s="83"/>
      <c r="E143" s="83"/>
      <c r="F143" s="76"/>
      <c r="G143" s="76"/>
      <c r="H143" s="76"/>
      <c r="I143" s="76"/>
      <c r="J143" s="76"/>
      <c r="K143" s="76"/>
    </row>
    <row r="144" spans="1:11" x14ac:dyDescent="0.25">
      <c r="A144" s="78"/>
      <c r="B144" s="86"/>
      <c r="C144" s="86"/>
      <c r="D144" s="83"/>
      <c r="E144" s="83"/>
      <c r="F144" s="76"/>
      <c r="G144" s="76"/>
      <c r="H144" s="76"/>
      <c r="I144" s="76"/>
      <c r="J144" s="76"/>
      <c r="K144" s="76"/>
    </row>
    <row r="145" spans="1:11" x14ac:dyDescent="0.25">
      <c r="A145" s="78"/>
      <c r="B145" s="86"/>
      <c r="C145" s="86"/>
      <c r="D145" s="83"/>
      <c r="E145" s="83"/>
      <c r="F145" s="76"/>
      <c r="G145" s="76"/>
      <c r="H145" s="76"/>
      <c r="I145" s="76"/>
      <c r="J145" s="76"/>
      <c r="K145" s="76"/>
    </row>
    <row r="146" spans="1:11" x14ac:dyDescent="0.25">
      <c r="A146" s="78"/>
      <c r="B146" s="86"/>
      <c r="C146" s="86"/>
      <c r="D146" s="83"/>
      <c r="E146" s="83"/>
      <c r="F146" s="76"/>
      <c r="G146" s="76"/>
      <c r="H146" s="76"/>
      <c r="I146" s="76"/>
      <c r="J146" s="76"/>
      <c r="K146" s="76"/>
    </row>
    <row r="147" spans="1:11" x14ac:dyDescent="0.25">
      <c r="A147" s="78"/>
      <c r="B147" s="86"/>
      <c r="C147" s="86"/>
      <c r="D147" s="83"/>
      <c r="E147" s="83"/>
      <c r="F147" s="76"/>
      <c r="G147" s="76"/>
      <c r="H147" s="76"/>
      <c r="I147" s="76"/>
      <c r="J147" s="76"/>
      <c r="K147" s="76"/>
    </row>
    <row r="148" spans="1:11" x14ac:dyDescent="0.25">
      <c r="A148" s="78"/>
      <c r="B148" s="86"/>
      <c r="C148" s="86"/>
      <c r="D148" s="83"/>
      <c r="E148" s="83"/>
      <c r="F148" s="76"/>
      <c r="G148" s="76"/>
      <c r="H148" s="76"/>
      <c r="I148" s="76"/>
      <c r="J148" s="76"/>
      <c r="K148" s="76"/>
    </row>
    <row r="149" spans="1:11" x14ac:dyDescent="0.25">
      <c r="A149" s="78"/>
      <c r="B149" s="86"/>
      <c r="C149" s="86"/>
      <c r="D149" s="83"/>
      <c r="E149" s="83"/>
      <c r="F149" s="76"/>
      <c r="G149" s="76"/>
      <c r="H149" s="76"/>
      <c r="I149" s="76"/>
      <c r="J149" s="76"/>
      <c r="K149" s="76"/>
    </row>
    <row r="150" spans="1:11" x14ac:dyDescent="0.25">
      <c r="A150" s="78"/>
      <c r="B150" s="86"/>
      <c r="C150" s="86"/>
      <c r="D150" s="83"/>
      <c r="E150" s="83"/>
      <c r="F150" s="76"/>
      <c r="G150" s="76"/>
      <c r="H150" s="76"/>
      <c r="I150" s="76"/>
      <c r="J150" s="76"/>
      <c r="K150" s="76"/>
    </row>
    <row r="151" spans="1:11" x14ac:dyDescent="0.25">
      <c r="A151" s="78"/>
      <c r="B151" s="86"/>
      <c r="C151" s="86"/>
      <c r="D151" s="83"/>
      <c r="E151" s="83"/>
      <c r="F151" s="76"/>
      <c r="G151" s="76"/>
      <c r="H151" s="76"/>
      <c r="I151" s="76"/>
      <c r="J151" s="76"/>
      <c r="K151" s="76"/>
    </row>
    <row r="152" spans="1:11" x14ac:dyDescent="0.25">
      <c r="A152" s="78"/>
      <c r="B152" s="86"/>
      <c r="C152" s="86"/>
      <c r="D152" s="83"/>
      <c r="E152" s="83"/>
      <c r="F152" s="76"/>
      <c r="G152" s="76"/>
      <c r="H152" s="76"/>
      <c r="I152" s="76"/>
      <c r="J152" s="76"/>
      <c r="K152" s="76"/>
    </row>
    <row r="153" spans="1:11" x14ac:dyDescent="0.25">
      <c r="A153" s="78"/>
      <c r="B153" s="86"/>
      <c r="C153" s="86"/>
      <c r="D153" s="83"/>
      <c r="E153" s="83"/>
      <c r="F153" s="76"/>
      <c r="G153" s="76"/>
      <c r="H153" s="76"/>
      <c r="I153" s="76"/>
      <c r="J153" s="76"/>
      <c r="K153" s="76"/>
    </row>
    <row r="154" spans="1:11" x14ac:dyDescent="0.25">
      <c r="A154" s="78"/>
      <c r="B154" s="86"/>
      <c r="C154" s="86"/>
      <c r="D154" s="83"/>
      <c r="E154" s="83"/>
      <c r="F154" s="76"/>
      <c r="G154" s="76"/>
      <c r="H154" s="76"/>
      <c r="I154" s="76"/>
      <c r="J154" s="76"/>
      <c r="K154" s="76"/>
    </row>
    <row r="155" spans="1:11" x14ac:dyDescent="0.25">
      <c r="A155" s="78"/>
      <c r="B155" s="86"/>
      <c r="C155" s="86"/>
      <c r="D155" s="83"/>
      <c r="E155" s="83"/>
      <c r="F155" s="76"/>
      <c r="G155" s="76"/>
      <c r="H155" s="76"/>
      <c r="I155" s="76"/>
      <c r="J155" s="76"/>
      <c r="K155" s="76"/>
    </row>
    <row r="156" spans="1:11" x14ac:dyDescent="0.25">
      <c r="A156" s="78"/>
      <c r="B156" s="86"/>
      <c r="C156" s="86"/>
      <c r="D156" s="83"/>
      <c r="E156" s="83"/>
      <c r="F156" s="76"/>
      <c r="G156" s="76"/>
      <c r="H156" s="76"/>
      <c r="I156" s="76"/>
      <c r="J156" s="76"/>
      <c r="K156" s="76"/>
    </row>
    <row r="157" spans="1:11" x14ac:dyDescent="0.25">
      <c r="A157" s="78"/>
      <c r="B157" s="86"/>
      <c r="C157" s="86"/>
      <c r="D157" s="83"/>
      <c r="E157" s="83"/>
      <c r="F157" s="76"/>
      <c r="G157" s="76"/>
      <c r="H157" s="76"/>
      <c r="I157" s="76"/>
      <c r="J157" s="76"/>
      <c r="K157" s="76"/>
    </row>
    <row r="158" spans="1:11" x14ac:dyDescent="0.25">
      <c r="A158" s="78"/>
      <c r="B158" s="86"/>
      <c r="C158" s="86"/>
      <c r="D158" s="83"/>
      <c r="E158" s="83"/>
      <c r="F158" s="76"/>
      <c r="G158" s="76"/>
      <c r="H158" s="76"/>
      <c r="I158" s="76"/>
      <c r="J158" s="76"/>
      <c r="K158" s="76"/>
    </row>
    <row r="159" spans="1:11" x14ac:dyDescent="0.25">
      <c r="A159" s="78"/>
      <c r="B159" s="86"/>
      <c r="C159" s="86"/>
      <c r="D159" s="83"/>
      <c r="E159" s="83"/>
      <c r="F159" s="76"/>
      <c r="G159" s="76"/>
      <c r="H159" s="76"/>
      <c r="I159" s="76"/>
      <c r="J159" s="76"/>
      <c r="K159" s="76"/>
    </row>
    <row r="160" spans="1:11" x14ac:dyDescent="0.25">
      <c r="A160" s="78"/>
      <c r="B160" s="86"/>
      <c r="C160" s="86"/>
      <c r="D160" s="83"/>
      <c r="E160" s="83"/>
      <c r="F160" s="76"/>
      <c r="G160" s="76"/>
      <c r="H160" s="76"/>
      <c r="I160" s="76"/>
      <c r="J160" s="76"/>
      <c r="K160" s="76"/>
    </row>
    <row r="161" spans="1:11" x14ac:dyDescent="0.25">
      <c r="A161" s="78"/>
      <c r="B161" s="86"/>
      <c r="C161" s="86"/>
      <c r="D161" s="83"/>
      <c r="E161" s="83"/>
      <c r="F161" s="76"/>
      <c r="G161" s="76"/>
      <c r="H161" s="76"/>
      <c r="I161" s="76"/>
      <c r="J161" s="76"/>
      <c r="K161" s="76"/>
    </row>
    <row r="162" spans="1:11" x14ac:dyDescent="0.25">
      <c r="A162" s="78"/>
      <c r="B162" s="86"/>
      <c r="C162" s="86"/>
      <c r="D162" s="83"/>
      <c r="E162" s="83"/>
      <c r="F162" s="76"/>
      <c r="G162" s="76"/>
      <c r="H162" s="76"/>
      <c r="I162" s="76"/>
      <c r="J162" s="76"/>
      <c r="K162" s="76"/>
    </row>
    <row r="163" spans="1:11" x14ac:dyDescent="0.25">
      <c r="A163" s="78"/>
      <c r="B163" s="86"/>
      <c r="C163" s="86"/>
      <c r="D163" s="83"/>
      <c r="E163" s="83"/>
      <c r="F163" s="76"/>
      <c r="G163" s="76"/>
      <c r="H163" s="76"/>
      <c r="I163" s="76"/>
      <c r="J163" s="76"/>
      <c r="K163" s="76"/>
    </row>
    <row r="164" spans="1:11" x14ac:dyDescent="0.25">
      <c r="A164" s="78"/>
      <c r="B164" s="86"/>
      <c r="C164" s="86"/>
      <c r="D164" s="83"/>
      <c r="E164" s="83"/>
      <c r="F164" s="76"/>
      <c r="G164" s="76"/>
      <c r="H164" s="76"/>
      <c r="I164" s="76"/>
      <c r="J164" s="76"/>
      <c r="K164" s="76"/>
    </row>
    <row r="165" spans="1:11" x14ac:dyDescent="0.25">
      <c r="A165" s="78"/>
      <c r="B165" s="86"/>
      <c r="C165" s="86"/>
      <c r="D165" s="83"/>
      <c r="E165" s="83"/>
      <c r="F165" s="76"/>
      <c r="G165" s="76"/>
      <c r="H165" s="76"/>
      <c r="I165" s="76"/>
      <c r="J165" s="76"/>
      <c r="K165" s="76"/>
    </row>
    <row r="166" spans="1:11" x14ac:dyDescent="0.25">
      <c r="A166" s="78"/>
      <c r="B166" s="86"/>
      <c r="C166" s="86"/>
      <c r="D166" s="83"/>
      <c r="E166" s="83"/>
      <c r="F166" s="76"/>
      <c r="G166" s="76"/>
      <c r="H166" s="76"/>
      <c r="I166" s="76"/>
      <c r="J166" s="76"/>
      <c r="K166" s="76"/>
    </row>
    <row r="167" spans="1:11" x14ac:dyDescent="0.25">
      <c r="A167" s="78"/>
      <c r="B167" s="86"/>
      <c r="C167" s="86"/>
      <c r="D167" s="83"/>
      <c r="E167" s="83"/>
      <c r="F167" s="76"/>
      <c r="G167" s="76"/>
      <c r="H167" s="76"/>
      <c r="I167" s="76"/>
      <c r="J167" s="76"/>
      <c r="K167" s="76"/>
    </row>
    <row r="168" spans="1:11" x14ac:dyDescent="0.25">
      <c r="A168" s="78"/>
      <c r="B168" s="78"/>
      <c r="C168" s="78"/>
      <c r="D168" s="80"/>
      <c r="E168" s="80"/>
      <c r="F168" s="76"/>
      <c r="G168" s="76"/>
      <c r="H168" s="76"/>
      <c r="I168" s="76"/>
      <c r="J168" s="76"/>
      <c r="K168" s="76"/>
    </row>
    <row r="169" spans="1:11" x14ac:dyDescent="0.25">
      <c r="A169" s="78"/>
      <c r="B169" s="78"/>
      <c r="C169" s="78"/>
      <c r="D169" s="80"/>
      <c r="E169" s="80"/>
      <c r="F169" s="76"/>
      <c r="G169" s="76"/>
      <c r="H169" s="76"/>
      <c r="I169" s="76"/>
      <c r="J169" s="76"/>
      <c r="K169" s="76"/>
    </row>
    <row r="170" spans="1:11" x14ac:dyDescent="0.25">
      <c r="A170" s="78"/>
      <c r="B170" s="78"/>
      <c r="C170" s="78"/>
      <c r="D170" s="80"/>
      <c r="E170" s="80"/>
      <c r="F170" s="76"/>
      <c r="G170" s="76"/>
      <c r="H170" s="76"/>
      <c r="I170" s="76"/>
      <c r="J170" s="76"/>
      <c r="K170" s="76"/>
    </row>
    <row r="171" spans="1:11" x14ac:dyDescent="0.25">
      <c r="A171" s="78"/>
      <c r="B171" s="78"/>
      <c r="C171" s="78"/>
      <c r="D171" s="80"/>
      <c r="E171" s="80"/>
      <c r="F171" s="76"/>
      <c r="G171" s="76"/>
      <c r="H171" s="76"/>
      <c r="I171" s="76"/>
      <c r="J171" s="76"/>
      <c r="K171" s="76"/>
    </row>
    <row r="172" spans="1:11" x14ac:dyDescent="0.25">
      <c r="A172" s="78"/>
      <c r="B172" s="78"/>
      <c r="C172" s="78"/>
      <c r="D172" s="80"/>
      <c r="E172" s="80"/>
      <c r="F172" s="76"/>
      <c r="G172" s="76"/>
      <c r="H172" s="76"/>
      <c r="I172" s="76"/>
      <c r="J172" s="76"/>
      <c r="K172" s="76"/>
    </row>
    <row r="173" spans="1:11" x14ac:dyDescent="0.25">
      <c r="A173" s="78"/>
      <c r="B173" s="78"/>
      <c r="C173" s="78"/>
      <c r="D173" s="80"/>
      <c r="E173" s="80"/>
      <c r="F173" s="76"/>
      <c r="G173" s="76"/>
      <c r="H173" s="76"/>
      <c r="I173" s="76"/>
      <c r="J173" s="76"/>
      <c r="K173" s="76"/>
    </row>
    <row r="174" spans="1:11" x14ac:dyDescent="0.25">
      <c r="A174" s="78"/>
      <c r="B174" s="78"/>
      <c r="C174" s="78"/>
      <c r="D174" s="80"/>
      <c r="E174" s="80"/>
      <c r="F174" s="76"/>
      <c r="G174" s="76"/>
      <c r="H174" s="76"/>
      <c r="I174" s="76"/>
      <c r="J174" s="76"/>
      <c r="K174" s="76"/>
    </row>
    <row r="175" spans="1:11" x14ac:dyDescent="0.25">
      <c r="A175" s="78"/>
      <c r="B175" s="78"/>
      <c r="C175" s="78"/>
      <c r="D175" s="80"/>
      <c r="E175" s="80"/>
      <c r="F175" s="76"/>
      <c r="G175" s="76"/>
      <c r="H175" s="76"/>
      <c r="I175" s="76"/>
      <c r="J175" s="76"/>
      <c r="K175" s="76"/>
    </row>
    <row r="176" spans="1:11" x14ac:dyDescent="0.25">
      <c r="A176" s="78"/>
      <c r="B176" s="78"/>
      <c r="C176" s="78"/>
      <c r="D176" s="80"/>
      <c r="E176" s="80"/>
      <c r="F176" s="76"/>
      <c r="G176" s="76"/>
      <c r="H176" s="76"/>
      <c r="I176" s="76"/>
      <c r="J176" s="76"/>
      <c r="K176" s="76"/>
    </row>
    <row r="177" spans="1:11" x14ac:dyDescent="0.25">
      <c r="A177" s="78"/>
      <c r="B177" s="78"/>
      <c r="C177" s="78"/>
      <c r="D177" s="80"/>
      <c r="E177" s="80"/>
      <c r="F177" s="76"/>
      <c r="G177" s="76"/>
      <c r="H177" s="76"/>
      <c r="I177" s="76"/>
      <c r="J177" s="76"/>
      <c r="K177" s="76"/>
    </row>
    <row r="178" spans="1:11" x14ac:dyDescent="0.25">
      <c r="A178" s="78"/>
      <c r="B178" s="78"/>
      <c r="C178" s="78"/>
      <c r="D178" s="80"/>
      <c r="E178" s="80"/>
      <c r="F178" s="76"/>
      <c r="G178" s="76"/>
      <c r="H178" s="76"/>
      <c r="I178" s="76"/>
      <c r="J178" s="76"/>
      <c r="K178" s="76"/>
    </row>
    <row r="179" spans="1:11" x14ac:dyDescent="0.25">
      <c r="A179" s="78"/>
      <c r="B179" s="78"/>
      <c r="C179" s="78"/>
      <c r="D179" s="80"/>
      <c r="E179" s="80"/>
      <c r="F179" s="76"/>
      <c r="G179" s="76"/>
      <c r="H179" s="76"/>
      <c r="I179" s="76"/>
      <c r="J179" s="76"/>
      <c r="K179" s="76"/>
    </row>
    <row r="180" spans="1:11" x14ac:dyDescent="0.25">
      <c r="A180" s="78"/>
      <c r="B180" s="78"/>
      <c r="C180" s="78"/>
      <c r="D180" s="80"/>
      <c r="E180" s="80"/>
      <c r="F180" s="76"/>
      <c r="G180" s="76"/>
      <c r="H180" s="76"/>
      <c r="I180" s="76"/>
      <c r="J180" s="76"/>
      <c r="K180" s="76"/>
    </row>
    <row r="181" spans="1:11" x14ac:dyDescent="0.25">
      <c r="A181" s="78"/>
      <c r="B181" s="78"/>
      <c r="C181" s="78"/>
      <c r="D181" s="80"/>
      <c r="E181" s="80"/>
      <c r="F181" s="76"/>
      <c r="G181" s="76"/>
      <c r="H181" s="76"/>
      <c r="I181" s="76"/>
      <c r="J181" s="76"/>
      <c r="K181" s="76"/>
    </row>
    <row r="182" spans="1:11" x14ac:dyDescent="0.25">
      <c r="A182" s="78"/>
      <c r="B182" s="78"/>
      <c r="C182" s="78"/>
      <c r="D182" s="80"/>
      <c r="E182" s="80"/>
      <c r="F182" s="76"/>
      <c r="G182" s="76"/>
      <c r="H182" s="76"/>
      <c r="I182" s="76"/>
      <c r="J182" s="76"/>
      <c r="K182" s="76"/>
    </row>
    <row r="183" spans="1:11" x14ac:dyDescent="0.25">
      <c r="A183" s="78"/>
      <c r="B183" s="78"/>
      <c r="C183" s="78"/>
      <c r="D183" s="80"/>
      <c r="E183" s="80"/>
      <c r="F183" s="76"/>
      <c r="G183" s="76"/>
      <c r="H183" s="76"/>
      <c r="I183" s="76"/>
      <c r="J183" s="76"/>
      <c r="K183" s="76"/>
    </row>
    <row r="184" spans="1:11" x14ac:dyDescent="0.25">
      <c r="A184" s="78"/>
      <c r="B184" s="78"/>
      <c r="C184" s="78"/>
      <c r="D184" s="80"/>
      <c r="E184" s="80"/>
      <c r="F184" s="76"/>
      <c r="G184" s="76"/>
      <c r="H184" s="76"/>
      <c r="I184" s="76"/>
      <c r="J184" s="76"/>
      <c r="K184" s="76"/>
    </row>
    <row r="185" spans="1:11" x14ac:dyDescent="0.25">
      <c r="A185" s="78"/>
      <c r="B185" s="78"/>
      <c r="C185" s="78"/>
      <c r="D185" s="80"/>
      <c r="E185" s="80"/>
      <c r="F185" s="76"/>
      <c r="G185" s="76"/>
      <c r="H185" s="76"/>
      <c r="I185" s="76"/>
      <c r="J185" s="76"/>
      <c r="K185" s="76"/>
    </row>
    <row r="186" spans="1:11" x14ac:dyDescent="0.25">
      <c r="A186" s="78"/>
      <c r="B186" s="78"/>
      <c r="C186" s="78"/>
      <c r="D186" s="80"/>
      <c r="E186" s="80"/>
      <c r="F186" s="76"/>
      <c r="G186" s="76"/>
      <c r="H186" s="76"/>
      <c r="I186" s="76"/>
      <c r="J186" s="76"/>
      <c r="K186" s="76"/>
    </row>
    <row r="187" spans="1:11" x14ac:dyDescent="0.25">
      <c r="A187" s="78"/>
      <c r="B187" s="78"/>
      <c r="C187" s="78"/>
      <c r="D187" s="80"/>
      <c r="E187" s="80"/>
      <c r="F187" s="76"/>
      <c r="G187" s="76"/>
      <c r="H187" s="76"/>
      <c r="I187" s="76"/>
      <c r="J187" s="76"/>
      <c r="K187" s="76"/>
    </row>
    <row r="188" spans="1:11" x14ac:dyDescent="0.25">
      <c r="A188" s="78"/>
      <c r="B188" s="78"/>
      <c r="C188" s="78"/>
      <c r="D188" s="80"/>
      <c r="E188" s="80"/>
      <c r="F188" s="76"/>
      <c r="G188" s="76"/>
      <c r="H188" s="76"/>
      <c r="I188" s="76"/>
      <c r="J188" s="76"/>
      <c r="K188" s="76"/>
    </row>
    <row r="189" spans="1:11" x14ac:dyDescent="0.25">
      <c r="A189" s="78"/>
      <c r="B189" s="78"/>
      <c r="C189" s="78"/>
      <c r="D189" s="80"/>
      <c r="E189" s="80"/>
      <c r="F189" s="76"/>
      <c r="G189" s="76"/>
      <c r="H189" s="76"/>
      <c r="I189" s="76"/>
      <c r="J189" s="76"/>
      <c r="K189" s="76"/>
    </row>
    <row r="190" spans="1:11" x14ac:dyDescent="0.25">
      <c r="A190" s="78"/>
      <c r="B190" s="78"/>
      <c r="C190" s="78"/>
      <c r="D190" s="80"/>
      <c r="E190" s="80"/>
      <c r="F190" s="76"/>
      <c r="G190" s="76"/>
      <c r="H190" s="76"/>
      <c r="I190" s="76"/>
      <c r="J190" s="76"/>
      <c r="K190" s="76"/>
    </row>
    <row r="191" spans="1:11" x14ac:dyDescent="0.25">
      <c r="A191" s="78"/>
      <c r="B191" s="78"/>
      <c r="C191" s="78"/>
      <c r="D191" s="80"/>
      <c r="E191" s="80"/>
      <c r="F191" s="76"/>
      <c r="G191" s="76"/>
      <c r="H191" s="76"/>
      <c r="I191" s="76"/>
      <c r="J191" s="76"/>
      <c r="K191" s="76"/>
    </row>
    <row r="192" spans="1:11" x14ac:dyDescent="0.25">
      <c r="A192" s="75"/>
      <c r="B192" s="75"/>
      <c r="C192" s="75"/>
      <c r="D192" s="76"/>
      <c r="E192" s="76"/>
      <c r="F192" s="76"/>
      <c r="G192" s="76"/>
      <c r="H192" s="76"/>
      <c r="I192" s="76"/>
      <c r="J192" s="76"/>
      <c r="K192" s="76"/>
    </row>
    <row r="193" spans="1:11" x14ac:dyDescent="0.25">
      <c r="A193" s="75"/>
      <c r="B193" s="75"/>
      <c r="C193" s="75"/>
      <c r="D193" s="76"/>
      <c r="E193" s="76"/>
      <c r="F193" s="76"/>
      <c r="G193" s="76"/>
      <c r="H193" s="76"/>
      <c r="I193" s="76"/>
      <c r="J193" s="76"/>
      <c r="K193" s="76"/>
    </row>
    <row r="194" spans="1:11" x14ac:dyDescent="0.25">
      <c r="A194" s="75"/>
      <c r="B194" s="75"/>
      <c r="C194" s="75"/>
      <c r="D194" s="76"/>
      <c r="E194" s="76"/>
      <c r="F194" s="76"/>
      <c r="G194" s="76"/>
      <c r="H194" s="76"/>
      <c r="I194" s="76"/>
      <c r="J194" s="76"/>
      <c r="K194" s="76"/>
    </row>
    <row r="195" spans="1:11" x14ac:dyDescent="0.25">
      <c r="A195" s="75"/>
      <c r="B195" s="75"/>
      <c r="C195" s="75"/>
      <c r="D195" s="76"/>
      <c r="E195" s="76"/>
      <c r="F195" s="76"/>
      <c r="G195" s="76"/>
      <c r="H195" s="76"/>
      <c r="I195" s="76"/>
      <c r="J195" s="76"/>
      <c r="K195" s="76"/>
    </row>
    <row r="196" spans="1:11" x14ac:dyDescent="0.25">
      <c r="A196" s="75"/>
      <c r="B196" s="75"/>
      <c r="C196" s="75"/>
      <c r="D196" s="76"/>
      <c r="E196" s="76"/>
      <c r="F196" s="76"/>
      <c r="G196" s="76"/>
      <c r="H196" s="76"/>
      <c r="I196" s="76"/>
      <c r="J196" s="76"/>
      <c r="K196" s="76"/>
    </row>
    <row r="197" spans="1:11" x14ac:dyDescent="0.25">
      <c r="A197" s="75"/>
      <c r="B197" s="75"/>
      <c r="C197" s="75"/>
      <c r="D197" s="76"/>
      <c r="E197" s="76"/>
      <c r="F197" s="76"/>
      <c r="G197" s="76"/>
      <c r="H197" s="76"/>
      <c r="I197" s="76"/>
      <c r="J197" s="76"/>
      <c r="K197" s="76"/>
    </row>
    <row r="198" spans="1:11" x14ac:dyDescent="0.25">
      <c r="A198" s="75"/>
      <c r="B198" s="75"/>
      <c r="C198" s="75"/>
      <c r="D198" s="76"/>
      <c r="E198" s="76"/>
      <c r="F198" s="76"/>
      <c r="G198" s="76"/>
      <c r="H198" s="76"/>
      <c r="I198" s="76"/>
      <c r="J198" s="76"/>
      <c r="K198" s="76"/>
    </row>
    <row r="199" spans="1:11" x14ac:dyDescent="0.25">
      <c r="A199" s="75"/>
      <c r="B199" s="75"/>
      <c r="C199" s="75"/>
      <c r="D199" s="76"/>
      <c r="E199" s="76"/>
      <c r="F199" s="76"/>
      <c r="G199" s="76"/>
      <c r="H199" s="76"/>
      <c r="I199" s="76"/>
      <c r="J199" s="76"/>
      <c r="K199" s="76"/>
    </row>
    <row r="200" spans="1:11" x14ac:dyDescent="0.25">
      <c r="A200" s="75"/>
      <c r="B200" s="75"/>
      <c r="C200" s="75"/>
      <c r="D200" s="76"/>
      <c r="E200" s="76"/>
      <c r="F200" s="76"/>
      <c r="G200" s="76"/>
      <c r="H200" s="76"/>
      <c r="I200" s="76"/>
      <c r="J200" s="76"/>
      <c r="K200" s="76"/>
    </row>
    <row r="201" spans="1:11" x14ac:dyDescent="0.25">
      <c r="A201" s="75"/>
      <c r="B201" s="75"/>
      <c r="C201" s="75"/>
      <c r="D201" s="76"/>
      <c r="E201" s="76"/>
      <c r="F201" s="76"/>
      <c r="G201" s="76"/>
      <c r="H201" s="76"/>
      <c r="I201" s="76"/>
      <c r="J201" s="76"/>
      <c r="K201" s="76"/>
    </row>
    <row r="202" spans="1:11" x14ac:dyDescent="0.25">
      <c r="A202" s="75"/>
      <c r="B202" s="75"/>
      <c r="C202" s="75"/>
      <c r="D202" s="76"/>
      <c r="E202" s="76"/>
      <c r="F202" s="76"/>
      <c r="G202" s="76"/>
      <c r="H202" s="76"/>
      <c r="I202" s="76"/>
      <c r="J202" s="76"/>
      <c r="K202" s="76"/>
    </row>
    <row r="203" spans="1:11" x14ac:dyDescent="0.25">
      <c r="A203" s="75"/>
      <c r="B203" s="75"/>
      <c r="C203" s="75"/>
      <c r="D203" s="76"/>
      <c r="E203" s="76"/>
      <c r="F203" s="76"/>
      <c r="G203" s="76"/>
      <c r="H203" s="76"/>
      <c r="I203" s="76"/>
      <c r="J203" s="76"/>
      <c r="K203" s="76"/>
    </row>
    <row r="204" spans="1:11" x14ac:dyDescent="0.25">
      <c r="A204" s="75"/>
      <c r="B204" s="75"/>
      <c r="C204" s="75"/>
      <c r="D204" s="76"/>
      <c r="E204" s="76"/>
      <c r="F204" s="76"/>
      <c r="G204" s="76"/>
      <c r="H204" s="76"/>
      <c r="I204" s="76"/>
      <c r="J204" s="76"/>
      <c r="K204" s="76"/>
    </row>
    <row r="205" spans="1:11" x14ac:dyDescent="0.25">
      <c r="A205" s="75"/>
      <c r="B205" s="75"/>
      <c r="C205" s="75"/>
      <c r="D205" s="76"/>
      <c r="E205" s="76"/>
      <c r="F205" s="76"/>
      <c r="G205" s="76"/>
      <c r="H205" s="76"/>
      <c r="I205" s="76"/>
      <c r="J205" s="76"/>
      <c r="K205" s="76"/>
    </row>
    <row r="206" spans="1:11" x14ac:dyDescent="0.25">
      <c r="A206" s="75"/>
      <c r="B206" s="75"/>
      <c r="C206" s="75"/>
      <c r="D206" s="76"/>
      <c r="E206" s="76"/>
      <c r="F206" s="76"/>
      <c r="G206" s="76"/>
      <c r="H206" s="76"/>
      <c r="I206" s="76"/>
      <c r="J206" s="76"/>
      <c r="K206" s="76"/>
    </row>
    <row r="207" spans="1:11" x14ac:dyDescent="0.25">
      <c r="A207" s="75"/>
      <c r="B207" s="75"/>
      <c r="C207" s="75"/>
      <c r="D207" s="76"/>
      <c r="E207" s="76"/>
      <c r="F207" s="76"/>
      <c r="G207" s="76"/>
      <c r="H207" s="76"/>
      <c r="I207" s="76"/>
      <c r="J207" s="76"/>
      <c r="K207" s="76"/>
    </row>
    <row r="208" spans="1:11" x14ac:dyDescent="0.25">
      <c r="A208" s="75"/>
      <c r="B208" s="75"/>
      <c r="C208" s="75"/>
      <c r="D208" s="76"/>
      <c r="E208" s="76"/>
      <c r="F208" s="76"/>
      <c r="G208" s="76"/>
      <c r="H208" s="76"/>
      <c r="I208" s="76"/>
      <c r="J208" s="76"/>
      <c r="K208" s="76"/>
    </row>
    <row r="209" spans="1:11" x14ac:dyDescent="0.25">
      <c r="A209" s="75"/>
      <c r="B209" s="75"/>
      <c r="C209" s="75"/>
      <c r="D209" s="76"/>
      <c r="E209" s="76"/>
      <c r="F209" s="76"/>
      <c r="G209" s="76"/>
      <c r="H209" s="76"/>
      <c r="I209" s="76"/>
      <c r="J209" s="76"/>
      <c r="K209" s="76"/>
    </row>
    <row r="210" spans="1:11" x14ac:dyDescent="0.25">
      <c r="A210" s="75"/>
      <c r="B210" s="75"/>
      <c r="C210" s="75"/>
      <c r="D210" s="76"/>
      <c r="E210" s="76"/>
      <c r="F210" s="76"/>
      <c r="G210" s="76"/>
      <c r="H210" s="76"/>
      <c r="I210" s="76"/>
      <c r="J210" s="76"/>
      <c r="K210" s="76"/>
    </row>
    <row r="211" spans="1:11" x14ac:dyDescent="0.25">
      <c r="A211" s="75"/>
      <c r="B211" s="75"/>
      <c r="C211" s="75"/>
      <c r="D211" s="76"/>
      <c r="E211" s="76"/>
      <c r="F211" s="76"/>
      <c r="G211" s="76"/>
      <c r="H211" s="76"/>
      <c r="I211" s="76"/>
      <c r="J211" s="76"/>
      <c r="K211" s="76"/>
    </row>
  </sheetData>
  <mergeCells count="1">
    <mergeCell ref="D3:E3"/>
  </mergeCells>
  <pageMargins left="0.7" right="0.7" top="0.75" bottom="0.75" header="0.3" footer="0.3"/>
  <pageSetup scale="75" orientation="portrait" r:id="rId1"/>
  <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dimension ref="A1:K211"/>
  <sheetViews>
    <sheetView topLeftCell="A22" workbookViewId="0">
      <selection activeCell="E24" sqref="E24"/>
    </sheetView>
  </sheetViews>
  <sheetFormatPr defaultColWidth="9.140625" defaultRowHeight="15" x14ac:dyDescent="0.25"/>
  <cols>
    <col min="1" max="1" width="5.28515625" style="61" customWidth="1"/>
    <col min="2" max="3" width="9.140625" style="61"/>
    <col min="4" max="16384" width="9.140625" style="59"/>
  </cols>
  <sheetData>
    <row r="1" spans="1:10" ht="21" x14ac:dyDescent="0.35">
      <c r="A1" s="63" t="s">
        <v>66</v>
      </c>
    </row>
    <row r="2" spans="1:10" x14ac:dyDescent="0.25">
      <c r="B2" s="65">
        <v>3.2</v>
      </c>
      <c r="C2" s="61" t="s">
        <v>24</v>
      </c>
      <c r="E2" s="59" t="s">
        <v>77</v>
      </c>
    </row>
    <row r="3" spans="1:10" x14ac:dyDescent="0.25">
      <c r="B3" s="65" t="s">
        <v>75</v>
      </c>
      <c r="C3" s="61" t="s">
        <v>26</v>
      </c>
      <c r="E3" s="59" t="s">
        <v>71</v>
      </c>
    </row>
    <row r="4" spans="1:10" x14ac:dyDescent="0.25">
      <c r="B4" s="25" t="s">
        <v>27</v>
      </c>
      <c r="D4" s="26" t="s">
        <v>76</v>
      </c>
      <c r="E4" s="66"/>
      <c r="F4" s="66"/>
      <c r="G4" s="66"/>
      <c r="H4" s="66"/>
      <c r="I4" s="66"/>
      <c r="J4" s="66"/>
    </row>
    <row r="5" spans="1:10" x14ac:dyDescent="0.25">
      <c r="B5" s="28"/>
    </row>
    <row r="6" spans="1:10" x14ac:dyDescent="0.25">
      <c r="F6" s="26" t="s">
        <v>29</v>
      </c>
      <c r="G6" s="26"/>
      <c r="H6" s="26" t="s">
        <v>70</v>
      </c>
      <c r="I6" s="26"/>
      <c r="J6" s="26"/>
    </row>
    <row r="7" spans="1:10" ht="26.25" x14ac:dyDescent="0.25">
      <c r="A7" s="60" t="s">
        <v>31</v>
      </c>
      <c r="B7" s="60" t="s">
        <v>32</v>
      </c>
      <c r="C7" s="60" t="s">
        <v>33</v>
      </c>
    </row>
    <row r="8" spans="1:10" x14ac:dyDescent="0.25">
      <c r="B8" s="62" t="s">
        <v>34</v>
      </c>
      <c r="C8" s="62" t="s">
        <v>3</v>
      </c>
    </row>
    <row r="9" spans="1:10" x14ac:dyDescent="0.25">
      <c r="A9" s="65"/>
      <c r="B9" s="65">
        <v>1</v>
      </c>
      <c r="C9" s="77">
        <v>100</v>
      </c>
      <c r="E9" s="61" t="s">
        <v>35</v>
      </c>
      <c r="F9" s="61"/>
    </row>
    <row r="10" spans="1:10" x14ac:dyDescent="0.25">
      <c r="A10" s="65"/>
      <c r="B10" s="65">
        <v>2</v>
      </c>
      <c r="C10" s="77">
        <v>82</v>
      </c>
      <c r="E10" s="61" t="s">
        <v>36</v>
      </c>
      <c r="F10" s="61"/>
    </row>
    <row r="11" spans="1:10" x14ac:dyDescent="0.25">
      <c r="A11" s="65"/>
      <c r="B11" s="65">
        <v>3</v>
      </c>
      <c r="C11" s="77">
        <v>100</v>
      </c>
      <c r="E11" s="61" t="s">
        <v>37</v>
      </c>
      <c r="F11" s="61"/>
    </row>
    <row r="12" spans="1:10" x14ac:dyDescent="0.25">
      <c r="A12" s="65"/>
      <c r="B12" s="65">
        <v>4</v>
      </c>
      <c r="C12" s="77">
        <v>88</v>
      </c>
      <c r="E12" s="61"/>
      <c r="F12" s="61"/>
    </row>
    <row r="13" spans="1:10" x14ac:dyDescent="0.25">
      <c r="A13" s="65"/>
      <c r="B13" s="65">
        <v>5</v>
      </c>
      <c r="C13" s="77">
        <v>87</v>
      </c>
      <c r="E13" s="61" t="s">
        <v>38</v>
      </c>
      <c r="F13" s="61"/>
    </row>
    <row r="14" spans="1:10" x14ac:dyDescent="0.25">
      <c r="A14" s="65"/>
      <c r="B14" s="65">
        <v>6</v>
      </c>
      <c r="C14" s="77">
        <v>100</v>
      </c>
      <c r="E14" s="61" t="s">
        <v>39</v>
      </c>
      <c r="F14" s="61"/>
    </row>
    <row r="15" spans="1:10" x14ac:dyDescent="0.25">
      <c r="A15" s="65"/>
      <c r="B15" s="65">
        <v>7</v>
      </c>
      <c r="C15" s="77">
        <v>100</v>
      </c>
      <c r="E15" s="61" t="s">
        <v>40</v>
      </c>
      <c r="F15" s="61"/>
    </row>
    <row r="16" spans="1:10" x14ac:dyDescent="0.25">
      <c r="A16" s="65"/>
      <c r="B16" s="65">
        <v>8</v>
      </c>
      <c r="C16" s="77">
        <v>75</v>
      </c>
      <c r="E16" s="61" t="s">
        <v>41</v>
      </c>
      <c r="F16" s="61"/>
    </row>
    <row r="17" spans="1:6" x14ac:dyDescent="0.25">
      <c r="A17" s="65"/>
      <c r="B17" s="65">
        <v>9</v>
      </c>
      <c r="C17" s="77">
        <v>90</v>
      </c>
      <c r="E17" s="61" t="s">
        <v>42</v>
      </c>
      <c r="F17" s="61"/>
    </row>
    <row r="18" spans="1:6" x14ac:dyDescent="0.25">
      <c r="A18" s="65"/>
      <c r="B18" s="65">
        <v>10</v>
      </c>
      <c r="C18" s="77">
        <v>100</v>
      </c>
      <c r="E18" s="61" t="s">
        <v>43</v>
      </c>
      <c r="F18" s="61"/>
    </row>
    <row r="19" spans="1:6" x14ac:dyDescent="0.25">
      <c r="A19" s="65"/>
      <c r="B19" s="65">
        <v>11</v>
      </c>
      <c r="C19" s="77">
        <v>100</v>
      </c>
      <c r="E19" s="61" t="s">
        <v>44</v>
      </c>
      <c r="F19" s="61"/>
    </row>
    <row r="20" spans="1:6" x14ac:dyDescent="0.25">
      <c r="A20" s="65"/>
      <c r="B20" s="65">
        <v>12</v>
      </c>
      <c r="C20" s="77">
        <v>100</v>
      </c>
      <c r="E20" s="61" t="s">
        <v>45</v>
      </c>
    </row>
    <row r="21" spans="1:6" x14ac:dyDescent="0.25">
      <c r="A21" s="65"/>
      <c r="B21" s="65">
        <v>13</v>
      </c>
      <c r="C21" s="77">
        <v>95</v>
      </c>
      <c r="E21" s="61" t="s">
        <v>46</v>
      </c>
    </row>
    <row r="22" spans="1:6" x14ac:dyDescent="0.25">
      <c r="A22" s="65"/>
      <c r="B22" s="65">
        <v>14</v>
      </c>
      <c r="C22" s="77">
        <v>86</v>
      </c>
    </row>
    <row r="23" spans="1:6" x14ac:dyDescent="0.25">
      <c r="A23" s="65"/>
      <c r="B23" s="65">
        <v>15</v>
      </c>
      <c r="C23" s="77">
        <v>60</v>
      </c>
      <c r="E23" s="61" t="s">
        <v>47</v>
      </c>
    </row>
    <row r="24" spans="1:6" x14ac:dyDescent="0.25">
      <c r="A24" s="65"/>
      <c r="B24" s="65">
        <v>16</v>
      </c>
      <c r="C24" s="77">
        <v>100</v>
      </c>
      <c r="E24" s="61" t="s">
        <v>162</v>
      </c>
    </row>
    <row r="25" spans="1:6" x14ac:dyDescent="0.25">
      <c r="A25" s="65"/>
      <c r="B25" s="65">
        <v>17</v>
      </c>
      <c r="C25" s="77">
        <v>75</v>
      </c>
    </row>
    <row r="26" spans="1:6" x14ac:dyDescent="0.25">
      <c r="A26" s="65"/>
      <c r="B26" s="73">
        <v>18</v>
      </c>
      <c r="C26" s="77">
        <v>0</v>
      </c>
    </row>
    <row r="27" spans="1:6" ht="15.75" x14ac:dyDescent="0.25">
      <c r="A27" s="65"/>
      <c r="B27" s="73">
        <v>19</v>
      </c>
      <c r="C27" s="77">
        <v>95</v>
      </c>
      <c r="E27" s="35"/>
    </row>
    <row r="28" spans="1:6" ht="15.75" x14ac:dyDescent="0.25">
      <c r="A28" s="65"/>
      <c r="B28" s="73">
        <v>20</v>
      </c>
      <c r="C28" s="77">
        <v>98</v>
      </c>
      <c r="E28" s="35"/>
    </row>
    <row r="29" spans="1:6" ht="15.75" x14ac:dyDescent="0.25">
      <c r="A29" s="65"/>
      <c r="B29" s="65"/>
      <c r="C29" s="77" t="s">
        <v>71</v>
      </c>
      <c r="E29" s="35"/>
    </row>
    <row r="30" spans="1:6" ht="15.75" x14ac:dyDescent="0.25">
      <c r="A30" s="65"/>
      <c r="B30" s="65"/>
      <c r="C30" s="77" t="s">
        <v>71</v>
      </c>
      <c r="E30" s="35"/>
    </row>
    <row r="31" spans="1:6" ht="15.75" x14ac:dyDescent="0.25">
      <c r="A31" s="65"/>
      <c r="B31" s="65"/>
      <c r="C31" s="32"/>
      <c r="E31" s="35"/>
    </row>
    <row r="32" spans="1:6" x14ac:dyDescent="0.25">
      <c r="A32" s="65"/>
      <c r="B32" s="65"/>
      <c r="C32" s="72"/>
    </row>
    <row r="33" spans="1:11" x14ac:dyDescent="0.25">
      <c r="A33" s="65"/>
      <c r="B33" s="65"/>
      <c r="C33" s="72"/>
    </row>
    <row r="34" spans="1:11" x14ac:dyDescent="0.25">
      <c r="A34" s="65"/>
      <c r="B34" s="65"/>
      <c r="C34" s="72"/>
    </row>
    <row r="35" spans="1:11" x14ac:dyDescent="0.25">
      <c r="A35" s="65"/>
      <c r="B35" s="65"/>
      <c r="C35" s="72"/>
    </row>
    <row r="36" spans="1:11" x14ac:dyDescent="0.25">
      <c r="A36" s="65"/>
      <c r="B36" s="65"/>
      <c r="C36" s="72"/>
    </row>
    <row r="37" spans="1:11" x14ac:dyDescent="0.25">
      <c r="A37" s="65"/>
      <c r="B37" s="65"/>
      <c r="C37" s="73"/>
    </row>
    <row r="38" spans="1:11" x14ac:dyDescent="0.25">
      <c r="A38" s="65"/>
      <c r="B38" s="65"/>
      <c r="C38" s="65"/>
    </row>
    <row r="39" spans="1:11" x14ac:dyDescent="0.25">
      <c r="C39" s="64">
        <f>SUM(C9:C38)</f>
        <v>1731</v>
      </c>
      <c r="D39" s="61" t="s">
        <v>48</v>
      </c>
    </row>
    <row r="40" spans="1:11" x14ac:dyDescent="0.25">
      <c r="A40" s="64">
        <v>20</v>
      </c>
      <c r="B40" s="61" t="s">
        <v>49</v>
      </c>
    </row>
    <row r="41" spans="1:11" x14ac:dyDescent="0.25">
      <c r="B41" s="64">
        <f>C39/A40</f>
        <v>86.55</v>
      </c>
      <c r="C41" s="61" t="s">
        <v>50</v>
      </c>
    </row>
    <row r="42" spans="1:11" x14ac:dyDescent="0.25">
      <c r="D42" s="65">
        <v>100</v>
      </c>
      <c r="E42" s="61" t="s">
        <v>51</v>
      </c>
    </row>
    <row r="43" spans="1:11" x14ac:dyDescent="0.25">
      <c r="D43" s="67">
        <f>B41/D42</f>
        <v>0.86549999999999994</v>
      </c>
      <c r="E43" s="61" t="s">
        <v>52</v>
      </c>
    </row>
    <row r="45" spans="1:11" ht="24" customHeight="1" x14ac:dyDescent="0.25">
      <c r="A45" s="138" t="s">
        <v>145</v>
      </c>
    </row>
    <row r="46" spans="1:11" ht="21" x14ac:dyDescent="0.35">
      <c r="A46" s="74"/>
      <c r="B46" s="75"/>
      <c r="C46" s="75"/>
      <c r="D46" s="76"/>
      <c r="E46" s="76"/>
      <c r="F46" s="76"/>
      <c r="G46" s="76"/>
      <c r="H46" s="76"/>
      <c r="I46" s="76"/>
      <c r="J46" s="76"/>
      <c r="K46" s="76"/>
    </row>
    <row r="47" spans="1:11" x14ac:dyDescent="0.25">
      <c r="A47" s="75"/>
      <c r="B47" s="28"/>
      <c r="C47" s="75"/>
      <c r="D47" s="76"/>
      <c r="E47" s="76"/>
      <c r="F47" s="76"/>
      <c r="G47" s="76"/>
      <c r="H47" s="76"/>
      <c r="I47" s="76"/>
      <c r="J47" s="76"/>
      <c r="K47" s="76"/>
    </row>
    <row r="48" spans="1:11" x14ac:dyDescent="0.25">
      <c r="A48" s="75"/>
      <c r="B48" s="28"/>
      <c r="C48" s="75"/>
      <c r="D48" s="76"/>
      <c r="E48" s="76"/>
      <c r="F48" s="76"/>
      <c r="G48" s="76"/>
      <c r="H48" s="76"/>
      <c r="I48" s="76"/>
      <c r="J48" s="76"/>
      <c r="K48" s="76"/>
    </row>
    <row r="49" spans="1:11" x14ac:dyDescent="0.25">
      <c r="A49" s="75"/>
      <c r="B49" s="25"/>
      <c r="C49" s="75"/>
      <c r="D49" s="75"/>
      <c r="E49" s="76"/>
      <c r="F49" s="76"/>
      <c r="G49" s="76"/>
      <c r="H49" s="76"/>
      <c r="I49" s="76"/>
      <c r="J49" s="76"/>
      <c r="K49" s="76"/>
    </row>
    <row r="50" spans="1:11" x14ac:dyDescent="0.25">
      <c r="A50" s="78"/>
      <c r="B50" s="79"/>
      <c r="C50" s="78"/>
      <c r="D50" s="80"/>
      <c r="E50" s="80"/>
      <c r="F50" s="76"/>
      <c r="G50" s="76"/>
      <c r="H50" s="76"/>
      <c r="I50" s="76"/>
      <c r="J50" s="76"/>
      <c r="K50" s="76"/>
    </row>
    <row r="51" spans="1:11" x14ac:dyDescent="0.25">
      <c r="A51" s="78"/>
      <c r="B51" s="78"/>
      <c r="C51" s="78"/>
      <c r="D51" s="80"/>
      <c r="E51" s="80"/>
      <c r="F51" s="75"/>
      <c r="G51" s="75"/>
      <c r="H51" s="75"/>
      <c r="I51" s="75"/>
      <c r="J51" s="75"/>
      <c r="K51" s="76"/>
    </row>
    <row r="52" spans="1:11" ht="26.25" x14ac:dyDescent="0.25">
      <c r="A52" s="81"/>
      <c r="B52" s="82"/>
      <c r="C52" s="82"/>
      <c r="D52" s="83"/>
      <c r="E52" s="83"/>
      <c r="F52" s="76"/>
      <c r="G52" s="76"/>
      <c r="H52" s="76"/>
      <c r="I52" s="76"/>
      <c r="J52" s="76"/>
      <c r="K52" s="76"/>
    </row>
    <row r="53" spans="1:11" x14ac:dyDescent="0.25">
      <c r="A53" s="78"/>
      <c r="B53" s="84"/>
      <c r="C53" s="84"/>
      <c r="D53" s="83"/>
      <c r="E53" s="83"/>
      <c r="F53" s="76"/>
      <c r="G53" s="76"/>
      <c r="H53" s="76"/>
      <c r="I53" s="76"/>
      <c r="J53" s="76"/>
      <c r="K53" s="76"/>
    </row>
    <row r="54" spans="1:11" x14ac:dyDescent="0.25">
      <c r="A54" s="79"/>
      <c r="B54" s="84"/>
      <c r="C54" s="85"/>
      <c r="D54" s="83"/>
      <c r="E54" s="86"/>
      <c r="F54" s="75"/>
      <c r="G54" s="76"/>
      <c r="H54" s="76"/>
      <c r="I54" s="76"/>
      <c r="J54" s="76"/>
      <c r="K54" s="76"/>
    </row>
    <row r="55" spans="1:11" x14ac:dyDescent="0.25">
      <c r="A55" s="79"/>
      <c r="B55" s="84"/>
      <c r="C55" s="85"/>
      <c r="D55" s="83"/>
      <c r="E55" s="86"/>
      <c r="F55" s="75"/>
      <c r="G55" s="76"/>
      <c r="H55" s="76"/>
      <c r="I55" s="76"/>
      <c r="J55" s="76"/>
      <c r="K55" s="76"/>
    </row>
    <row r="56" spans="1:11" x14ac:dyDescent="0.25">
      <c r="A56" s="79"/>
      <c r="B56" s="84"/>
      <c r="C56" s="85"/>
      <c r="D56" s="83"/>
      <c r="E56" s="86"/>
      <c r="F56" s="75"/>
      <c r="G56" s="76"/>
      <c r="H56" s="76"/>
      <c r="I56" s="76"/>
      <c r="J56" s="76"/>
      <c r="K56" s="76"/>
    </row>
    <row r="57" spans="1:11" x14ac:dyDescent="0.25">
      <c r="A57" s="79"/>
      <c r="B57" s="84"/>
      <c r="C57" s="85"/>
      <c r="D57" s="83"/>
      <c r="E57" s="86"/>
      <c r="F57" s="75"/>
      <c r="G57" s="76"/>
      <c r="H57" s="76"/>
      <c r="I57" s="76"/>
      <c r="J57" s="76"/>
      <c r="K57" s="76"/>
    </row>
    <row r="58" spans="1:11" x14ac:dyDescent="0.25">
      <c r="A58" s="79"/>
      <c r="B58" s="84"/>
      <c r="C58" s="85"/>
      <c r="D58" s="83"/>
      <c r="E58" s="86"/>
      <c r="F58" s="75"/>
      <c r="G58" s="76"/>
      <c r="H58" s="76"/>
      <c r="I58" s="76"/>
      <c r="J58" s="76"/>
      <c r="K58" s="76"/>
    </row>
    <row r="59" spans="1:11" x14ac:dyDescent="0.25">
      <c r="A59" s="79"/>
      <c r="B59" s="84"/>
      <c r="C59" s="85"/>
      <c r="D59" s="83"/>
      <c r="E59" s="86"/>
      <c r="F59" s="75"/>
      <c r="G59" s="76"/>
      <c r="H59" s="76"/>
      <c r="I59" s="76"/>
      <c r="J59" s="76"/>
      <c r="K59" s="76"/>
    </row>
    <row r="60" spans="1:11" x14ac:dyDescent="0.25">
      <c r="A60" s="79"/>
      <c r="B60" s="84"/>
      <c r="C60" s="85"/>
      <c r="D60" s="83"/>
      <c r="E60" s="86"/>
      <c r="F60" s="75"/>
      <c r="G60" s="76"/>
      <c r="H60" s="76"/>
      <c r="I60" s="76"/>
      <c r="J60" s="76"/>
      <c r="K60" s="76"/>
    </row>
    <row r="61" spans="1:11" x14ac:dyDescent="0.25">
      <c r="A61" s="79"/>
      <c r="B61" s="84"/>
      <c r="C61" s="85"/>
      <c r="D61" s="83"/>
      <c r="E61" s="86"/>
      <c r="F61" s="75"/>
      <c r="G61" s="76"/>
      <c r="H61" s="76"/>
      <c r="I61" s="76"/>
      <c r="J61" s="76"/>
      <c r="K61" s="76"/>
    </row>
    <row r="62" spans="1:11" x14ac:dyDescent="0.25">
      <c r="A62" s="79"/>
      <c r="B62" s="84"/>
      <c r="C62" s="85"/>
      <c r="D62" s="83"/>
      <c r="E62" s="86"/>
      <c r="F62" s="75"/>
      <c r="G62" s="76"/>
      <c r="H62" s="76"/>
      <c r="I62" s="76"/>
      <c r="J62" s="76"/>
      <c r="K62" s="76"/>
    </row>
    <row r="63" spans="1:11" x14ac:dyDescent="0.25">
      <c r="A63" s="79"/>
      <c r="B63" s="84"/>
      <c r="C63" s="85"/>
      <c r="D63" s="83"/>
      <c r="E63" s="86"/>
      <c r="F63" s="75"/>
      <c r="G63" s="76"/>
      <c r="H63" s="76"/>
      <c r="I63" s="76"/>
      <c r="J63" s="76"/>
      <c r="K63" s="76"/>
    </row>
    <row r="64" spans="1:11" x14ac:dyDescent="0.25">
      <c r="A64" s="79"/>
      <c r="B64" s="84"/>
      <c r="C64" s="85"/>
      <c r="D64" s="83"/>
      <c r="E64" s="86"/>
      <c r="F64" s="75"/>
      <c r="G64" s="76"/>
      <c r="H64" s="76"/>
      <c r="I64" s="76"/>
      <c r="J64" s="76"/>
      <c r="K64" s="76"/>
    </row>
    <row r="65" spans="1:11" x14ac:dyDescent="0.25">
      <c r="A65" s="79"/>
      <c r="B65" s="84"/>
      <c r="C65" s="85"/>
      <c r="D65" s="83"/>
      <c r="E65" s="86"/>
      <c r="F65" s="76"/>
      <c r="G65" s="76"/>
      <c r="H65" s="76"/>
      <c r="I65" s="76"/>
      <c r="J65" s="76"/>
      <c r="K65" s="76"/>
    </row>
    <row r="66" spans="1:11" x14ac:dyDescent="0.25">
      <c r="A66" s="79"/>
      <c r="B66" s="84"/>
      <c r="C66" s="85"/>
      <c r="D66" s="83"/>
      <c r="E66" s="86"/>
      <c r="F66" s="76"/>
      <c r="G66" s="76"/>
      <c r="H66" s="76"/>
      <c r="I66" s="76"/>
      <c r="J66" s="76"/>
      <c r="K66" s="76"/>
    </row>
    <row r="67" spans="1:11" x14ac:dyDescent="0.25">
      <c r="A67" s="79"/>
      <c r="B67" s="84"/>
      <c r="C67" s="85"/>
      <c r="D67" s="83"/>
      <c r="E67" s="83"/>
      <c r="F67" s="76"/>
      <c r="G67" s="76"/>
      <c r="H67" s="76"/>
      <c r="I67" s="76"/>
      <c r="J67" s="76"/>
      <c r="K67" s="76"/>
    </row>
    <row r="68" spans="1:11" x14ac:dyDescent="0.25">
      <c r="A68" s="79"/>
      <c r="B68" s="84"/>
      <c r="C68" s="85"/>
      <c r="D68" s="83"/>
      <c r="E68" s="86"/>
      <c r="F68" s="76"/>
      <c r="G68" s="76"/>
      <c r="H68" s="76"/>
      <c r="I68" s="76"/>
      <c r="J68" s="76"/>
      <c r="K68" s="76"/>
    </row>
    <row r="69" spans="1:11" x14ac:dyDescent="0.25">
      <c r="A69" s="79"/>
      <c r="B69" s="84"/>
      <c r="C69" s="85"/>
      <c r="D69" s="83"/>
      <c r="E69" s="86"/>
      <c r="F69" s="76"/>
      <c r="G69" s="76"/>
      <c r="H69" s="76"/>
      <c r="I69" s="76"/>
      <c r="J69" s="76"/>
      <c r="K69" s="76"/>
    </row>
    <row r="70" spans="1:11" x14ac:dyDescent="0.25">
      <c r="A70" s="79"/>
      <c r="B70" s="84"/>
      <c r="C70" s="85"/>
      <c r="D70" s="83"/>
      <c r="E70" s="83"/>
      <c r="F70" s="76"/>
      <c r="G70" s="76"/>
      <c r="H70" s="76"/>
      <c r="I70" s="76"/>
      <c r="J70" s="76"/>
      <c r="K70" s="76"/>
    </row>
    <row r="71" spans="1:11" x14ac:dyDescent="0.25">
      <c r="A71" s="79"/>
      <c r="B71" s="84"/>
      <c r="C71" s="85"/>
      <c r="D71" s="83"/>
      <c r="E71" s="83"/>
      <c r="F71" s="76"/>
      <c r="G71" s="76"/>
      <c r="H71" s="76"/>
      <c r="I71" s="76"/>
      <c r="J71" s="76"/>
      <c r="K71" s="76"/>
    </row>
    <row r="72" spans="1:11" ht="15.75" x14ac:dyDescent="0.25">
      <c r="A72" s="79"/>
      <c r="B72" s="84"/>
      <c r="C72" s="85"/>
      <c r="D72" s="83"/>
      <c r="E72" s="87"/>
      <c r="F72" s="76"/>
      <c r="G72" s="76"/>
      <c r="H72" s="76"/>
      <c r="I72" s="76"/>
      <c r="J72" s="76"/>
      <c r="K72" s="76"/>
    </row>
    <row r="73" spans="1:11" ht="15.75" x14ac:dyDescent="0.25">
      <c r="A73" s="79"/>
      <c r="B73" s="84"/>
      <c r="C73" s="85"/>
      <c r="D73" s="83"/>
      <c r="E73" s="87"/>
      <c r="F73" s="76"/>
      <c r="G73" s="76"/>
      <c r="H73" s="76"/>
      <c r="I73" s="76"/>
      <c r="J73" s="76"/>
      <c r="K73" s="76"/>
    </row>
    <row r="74" spans="1:11" ht="15.75" x14ac:dyDescent="0.25">
      <c r="A74" s="79"/>
      <c r="B74" s="84"/>
      <c r="C74" s="85"/>
      <c r="D74" s="83"/>
      <c r="E74" s="87"/>
      <c r="F74" s="76"/>
      <c r="G74" s="76"/>
      <c r="H74" s="76"/>
      <c r="I74" s="76"/>
      <c r="J74" s="76"/>
      <c r="K74" s="76"/>
    </row>
    <row r="75" spans="1:11" ht="15.75" x14ac:dyDescent="0.25">
      <c r="A75" s="79"/>
      <c r="B75" s="84"/>
      <c r="C75" s="85"/>
      <c r="D75" s="83"/>
      <c r="E75" s="87"/>
      <c r="F75" s="76"/>
      <c r="G75" s="76"/>
      <c r="H75" s="76"/>
      <c r="I75" s="76"/>
      <c r="J75" s="76"/>
      <c r="K75" s="76"/>
    </row>
    <row r="76" spans="1:11" ht="15.75" x14ac:dyDescent="0.25">
      <c r="A76" s="79"/>
      <c r="B76" s="84"/>
      <c r="C76" s="85"/>
      <c r="D76" s="83"/>
      <c r="E76" s="87"/>
      <c r="F76" s="76"/>
      <c r="G76" s="76"/>
      <c r="H76" s="76"/>
      <c r="I76" s="76"/>
      <c r="J76" s="76"/>
      <c r="K76" s="76"/>
    </row>
    <row r="77" spans="1:11" x14ac:dyDescent="0.25">
      <c r="A77" s="79"/>
      <c r="B77" s="84"/>
      <c r="C77" s="85"/>
      <c r="D77" s="83"/>
      <c r="E77" s="83"/>
      <c r="F77" s="76"/>
      <c r="G77" s="76"/>
      <c r="H77" s="76"/>
      <c r="I77" s="76"/>
      <c r="J77" s="76"/>
      <c r="K77" s="76"/>
    </row>
    <row r="78" spans="1:11" x14ac:dyDescent="0.25">
      <c r="A78" s="79"/>
      <c r="B78" s="84"/>
      <c r="C78" s="85"/>
      <c r="D78" s="83"/>
      <c r="E78" s="83"/>
      <c r="F78" s="76"/>
      <c r="G78" s="76"/>
      <c r="H78" s="76"/>
      <c r="I78" s="76"/>
      <c r="J78" s="76"/>
      <c r="K78" s="76"/>
    </row>
    <row r="79" spans="1:11" x14ac:dyDescent="0.25">
      <c r="A79" s="79"/>
      <c r="B79" s="84"/>
      <c r="C79" s="85"/>
      <c r="D79" s="83"/>
      <c r="E79" s="83"/>
      <c r="F79" s="76"/>
      <c r="G79" s="76"/>
      <c r="H79" s="76"/>
      <c r="I79" s="76"/>
      <c r="J79" s="76"/>
      <c r="K79" s="76"/>
    </row>
    <row r="80" spans="1:11" x14ac:dyDescent="0.25">
      <c r="A80" s="79"/>
      <c r="B80" s="84"/>
      <c r="C80" s="85"/>
      <c r="D80" s="83"/>
      <c r="E80" s="83"/>
      <c r="F80" s="76"/>
      <c r="G80" s="76"/>
      <c r="H80" s="76"/>
      <c r="I80" s="76"/>
      <c r="J80" s="76"/>
      <c r="K80" s="76"/>
    </row>
    <row r="81" spans="1:11" x14ac:dyDescent="0.25">
      <c r="A81" s="79"/>
      <c r="B81" s="84"/>
      <c r="C81" s="85"/>
      <c r="D81" s="83"/>
      <c r="E81" s="83"/>
      <c r="F81" s="76"/>
      <c r="G81" s="76"/>
      <c r="H81" s="76"/>
      <c r="I81" s="76"/>
      <c r="J81" s="76"/>
      <c r="K81" s="76"/>
    </row>
    <row r="82" spans="1:11" x14ac:dyDescent="0.25">
      <c r="A82" s="79"/>
      <c r="B82" s="84"/>
      <c r="C82" s="84"/>
      <c r="D82" s="83"/>
      <c r="E82" s="83"/>
      <c r="F82" s="76"/>
      <c r="G82" s="76"/>
      <c r="H82" s="76"/>
      <c r="I82" s="76"/>
      <c r="J82" s="76"/>
      <c r="K82" s="76"/>
    </row>
    <row r="83" spans="1:11" x14ac:dyDescent="0.25">
      <c r="A83" s="79"/>
      <c r="B83" s="84"/>
      <c r="C83" s="84"/>
      <c r="D83" s="83"/>
      <c r="E83" s="83"/>
      <c r="F83" s="76"/>
      <c r="G83" s="76"/>
      <c r="H83" s="76"/>
      <c r="I83" s="76"/>
      <c r="J83" s="76"/>
      <c r="K83" s="76"/>
    </row>
    <row r="84" spans="1:11" x14ac:dyDescent="0.25">
      <c r="A84" s="78"/>
      <c r="B84" s="86"/>
      <c r="C84" s="86"/>
      <c r="D84" s="86"/>
      <c r="E84" s="83"/>
      <c r="F84" s="76"/>
      <c r="G84" s="76"/>
      <c r="H84" s="76"/>
      <c r="I84" s="76"/>
      <c r="J84" s="76"/>
      <c r="K84" s="76"/>
    </row>
    <row r="85" spans="1:11" x14ac:dyDescent="0.25">
      <c r="A85" s="78"/>
      <c r="B85" s="86"/>
      <c r="C85" s="86"/>
      <c r="D85" s="83"/>
      <c r="E85" s="83"/>
      <c r="F85" s="76"/>
      <c r="G85" s="76"/>
      <c r="H85" s="76"/>
      <c r="I85" s="76"/>
      <c r="J85" s="76"/>
      <c r="K85" s="76"/>
    </row>
    <row r="86" spans="1:11" x14ac:dyDescent="0.25">
      <c r="A86" s="78"/>
      <c r="B86" s="86"/>
      <c r="C86" s="86"/>
      <c r="D86" s="83"/>
      <c r="E86" s="83"/>
      <c r="F86" s="76"/>
      <c r="G86" s="76"/>
      <c r="H86" s="76"/>
      <c r="I86" s="76"/>
      <c r="J86" s="76"/>
      <c r="K86" s="76"/>
    </row>
    <row r="87" spans="1:11" x14ac:dyDescent="0.25">
      <c r="A87" s="78"/>
      <c r="B87" s="86"/>
      <c r="C87" s="86"/>
      <c r="D87" s="84"/>
      <c r="E87" s="86"/>
      <c r="F87" s="76"/>
      <c r="G87" s="76"/>
      <c r="H87" s="76"/>
      <c r="I87" s="76"/>
      <c r="J87" s="76"/>
      <c r="K87" s="76"/>
    </row>
    <row r="88" spans="1:11" x14ac:dyDescent="0.25">
      <c r="A88" s="78"/>
      <c r="B88" s="86"/>
      <c r="C88" s="86"/>
      <c r="D88" s="88"/>
      <c r="E88" s="86"/>
      <c r="F88" s="76"/>
      <c r="G88" s="76"/>
      <c r="H88" s="76"/>
      <c r="I88" s="76"/>
      <c r="J88" s="76"/>
      <c r="K88" s="76"/>
    </row>
    <row r="89" spans="1:11" x14ac:dyDescent="0.25">
      <c r="A89" s="78"/>
      <c r="B89" s="86"/>
      <c r="C89" s="86"/>
      <c r="D89" s="83"/>
      <c r="E89" s="83"/>
      <c r="F89" s="76"/>
      <c r="G89" s="76"/>
      <c r="H89" s="76"/>
      <c r="I89" s="76"/>
      <c r="J89" s="76"/>
      <c r="K89" s="76"/>
    </row>
    <row r="90" spans="1:11" x14ac:dyDescent="0.25">
      <c r="A90" s="78"/>
      <c r="B90" s="86"/>
      <c r="C90" s="86"/>
      <c r="D90" s="83"/>
      <c r="E90" s="83"/>
      <c r="F90" s="76"/>
      <c r="G90" s="76"/>
      <c r="H90" s="76"/>
      <c r="I90" s="76"/>
      <c r="J90" s="76"/>
      <c r="K90" s="76"/>
    </row>
    <row r="91" spans="1:11" x14ac:dyDescent="0.25">
      <c r="A91" s="78"/>
      <c r="B91" s="86"/>
      <c r="C91" s="86"/>
      <c r="D91" s="83"/>
      <c r="E91" s="83"/>
      <c r="F91" s="76"/>
      <c r="G91" s="76"/>
      <c r="H91" s="76"/>
      <c r="I91" s="76"/>
      <c r="J91" s="76"/>
      <c r="K91" s="76"/>
    </row>
    <row r="92" spans="1:11" x14ac:dyDescent="0.25">
      <c r="A92" s="78"/>
      <c r="B92" s="86"/>
      <c r="C92" s="86"/>
      <c r="D92" s="83"/>
      <c r="E92" s="83"/>
      <c r="F92" s="76"/>
      <c r="G92" s="76"/>
      <c r="H92" s="76"/>
      <c r="I92" s="76"/>
      <c r="J92" s="76"/>
      <c r="K92" s="76"/>
    </row>
    <row r="93" spans="1:11" x14ac:dyDescent="0.25">
      <c r="A93" s="78"/>
      <c r="B93" s="86"/>
      <c r="C93" s="86"/>
      <c r="D93" s="83"/>
      <c r="E93" s="83"/>
      <c r="F93" s="76"/>
      <c r="G93" s="76"/>
      <c r="H93" s="76"/>
      <c r="I93" s="76"/>
      <c r="J93" s="76"/>
      <c r="K93" s="76"/>
    </row>
    <row r="94" spans="1:11" x14ac:dyDescent="0.25">
      <c r="A94" s="78"/>
      <c r="B94" s="86"/>
      <c r="C94" s="86"/>
      <c r="D94" s="83"/>
      <c r="E94" s="83"/>
      <c r="F94" s="76"/>
      <c r="G94" s="76"/>
      <c r="H94" s="76"/>
      <c r="I94" s="76"/>
      <c r="J94" s="76"/>
      <c r="K94" s="76"/>
    </row>
    <row r="95" spans="1:11" x14ac:dyDescent="0.25">
      <c r="A95" s="78"/>
      <c r="B95" s="86"/>
      <c r="C95" s="86"/>
      <c r="D95" s="83"/>
      <c r="E95" s="83"/>
      <c r="F95" s="76"/>
      <c r="G95" s="76"/>
      <c r="H95" s="76"/>
      <c r="I95" s="76"/>
      <c r="J95" s="76"/>
      <c r="K95" s="76"/>
    </row>
    <row r="96" spans="1:11" x14ac:dyDescent="0.25">
      <c r="A96" s="78"/>
      <c r="B96" s="86"/>
      <c r="C96" s="86"/>
      <c r="D96" s="83"/>
      <c r="E96" s="83"/>
      <c r="F96" s="76"/>
      <c r="G96" s="76"/>
      <c r="H96" s="76"/>
      <c r="I96" s="76"/>
      <c r="J96" s="76"/>
      <c r="K96" s="76"/>
    </row>
    <row r="97" spans="1:11" x14ac:dyDescent="0.25">
      <c r="A97" s="78"/>
      <c r="B97" s="86"/>
      <c r="C97" s="86"/>
      <c r="D97" s="83"/>
      <c r="E97" s="83"/>
      <c r="F97" s="76"/>
      <c r="G97" s="76"/>
      <c r="H97" s="76"/>
      <c r="I97" s="76"/>
      <c r="J97" s="76"/>
      <c r="K97" s="76"/>
    </row>
    <row r="98" spans="1:11" x14ac:dyDescent="0.25">
      <c r="A98" s="78"/>
      <c r="B98" s="86"/>
      <c r="C98" s="86"/>
      <c r="D98" s="83"/>
      <c r="E98" s="83"/>
      <c r="F98" s="76"/>
      <c r="G98" s="76"/>
      <c r="H98" s="76"/>
      <c r="I98" s="76"/>
      <c r="J98" s="76"/>
      <c r="K98" s="76"/>
    </row>
    <row r="99" spans="1:11" x14ac:dyDescent="0.25">
      <c r="A99" s="78"/>
      <c r="B99" s="86"/>
      <c r="C99" s="86"/>
      <c r="D99" s="83"/>
      <c r="E99" s="83"/>
      <c r="F99" s="76"/>
      <c r="G99" s="76"/>
      <c r="H99" s="76"/>
      <c r="I99" s="76"/>
      <c r="J99" s="76"/>
      <c r="K99" s="76"/>
    </row>
    <row r="100" spans="1:11" x14ac:dyDescent="0.25">
      <c r="A100" s="78"/>
      <c r="B100" s="86"/>
      <c r="C100" s="86"/>
      <c r="D100" s="83"/>
      <c r="E100" s="83"/>
      <c r="F100" s="76"/>
      <c r="G100" s="76"/>
      <c r="H100" s="76"/>
      <c r="I100" s="76"/>
      <c r="J100" s="76"/>
      <c r="K100" s="76"/>
    </row>
    <row r="101" spans="1:11" x14ac:dyDescent="0.25">
      <c r="A101" s="78"/>
      <c r="B101" s="86"/>
      <c r="C101" s="86"/>
      <c r="D101" s="83"/>
      <c r="E101" s="83"/>
      <c r="F101" s="76"/>
      <c r="G101" s="76"/>
      <c r="H101" s="76"/>
      <c r="I101" s="76"/>
      <c r="J101" s="76"/>
      <c r="K101" s="76"/>
    </row>
    <row r="102" spans="1:11" x14ac:dyDescent="0.25">
      <c r="A102" s="78"/>
      <c r="B102" s="86"/>
      <c r="C102" s="86"/>
      <c r="D102" s="83"/>
      <c r="E102" s="83"/>
      <c r="F102" s="76"/>
      <c r="G102" s="76"/>
      <c r="H102" s="76"/>
      <c r="I102" s="76"/>
      <c r="J102" s="76"/>
      <c r="K102" s="76"/>
    </row>
    <row r="103" spans="1:11" x14ac:dyDescent="0.25">
      <c r="A103" s="78"/>
      <c r="B103" s="86"/>
      <c r="C103" s="86"/>
      <c r="D103" s="83"/>
      <c r="E103" s="83"/>
      <c r="F103" s="76"/>
      <c r="G103" s="76"/>
      <c r="H103" s="76"/>
      <c r="I103" s="76"/>
      <c r="J103" s="76"/>
      <c r="K103" s="76"/>
    </row>
    <row r="104" spans="1:11" x14ac:dyDescent="0.25">
      <c r="A104" s="78"/>
      <c r="B104" s="86"/>
      <c r="C104" s="86"/>
      <c r="D104" s="83"/>
      <c r="E104" s="83"/>
      <c r="F104" s="76"/>
      <c r="G104" s="76"/>
      <c r="H104" s="76"/>
      <c r="I104" s="76"/>
      <c r="J104" s="76"/>
      <c r="K104" s="76"/>
    </row>
    <row r="105" spans="1:11" x14ac:dyDescent="0.25">
      <c r="A105" s="78"/>
      <c r="B105" s="86"/>
      <c r="C105" s="86"/>
      <c r="D105" s="83"/>
      <c r="E105" s="83"/>
      <c r="F105" s="76"/>
      <c r="G105" s="76"/>
      <c r="H105" s="76"/>
      <c r="I105" s="76"/>
      <c r="J105" s="76"/>
      <c r="K105" s="76"/>
    </row>
    <row r="106" spans="1:11" x14ac:dyDescent="0.25">
      <c r="A106" s="78"/>
      <c r="B106" s="86"/>
      <c r="C106" s="86"/>
      <c r="D106" s="83"/>
      <c r="E106" s="83"/>
      <c r="F106" s="76"/>
      <c r="G106" s="76"/>
      <c r="H106" s="76"/>
      <c r="I106" s="76"/>
      <c r="J106" s="76"/>
      <c r="K106" s="76"/>
    </row>
    <row r="107" spans="1:11" x14ac:dyDescent="0.25">
      <c r="A107" s="78"/>
      <c r="B107" s="86"/>
      <c r="C107" s="86"/>
      <c r="D107" s="83"/>
      <c r="E107" s="83"/>
      <c r="F107" s="76"/>
      <c r="G107" s="76"/>
      <c r="H107" s="76"/>
      <c r="I107" s="76"/>
      <c r="J107" s="76"/>
      <c r="K107" s="76"/>
    </row>
    <row r="108" spans="1:11" x14ac:dyDescent="0.25">
      <c r="A108" s="78"/>
      <c r="B108" s="86"/>
      <c r="C108" s="86"/>
      <c r="D108" s="83"/>
      <c r="E108" s="83"/>
      <c r="F108" s="76"/>
      <c r="G108" s="76"/>
      <c r="H108" s="76"/>
      <c r="I108" s="76"/>
      <c r="J108" s="76"/>
      <c r="K108" s="76"/>
    </row>
    <row r="109" spans="1:11" x14ac:dyDescent="0.25">
      <c r="A109" s="78"/>
      <c r="B109" s="86"/>
      <c r="C109" s="86"/>
      <c r="D109" s="83"/>
      <c r="E109" s="83"/>
      <c r="F109" s="76"/>
      <c r="G109" s="76"/>
      <c r="H109" s="76"/>
      <c r="I109" s="76"/>
      <c r="J109" s="76"/>
      <c r="K109" s="76"/>
    </row>
    <row r="110" spans="1:11" x14ac:dyDescent="0.25">
      <c r="A110" s="78"/>
      <c r="B110" s="86"/>
      <c r="C110" s="86"/>
      <c r="D110" s="83"/>
      <c r="E110" s="83"/>
      <c r="F110" s="76"/>
      <c r="G110" s="76"/>
      <c r="H110" s="76"/>
      <c r="I110" s="76"/>
      <c r="J110" s="76"/>
      <c r="K110" s="76"/>
    </row>
    <row r="111" spans="1:11" x14ac:dyDescent="0.25">
      <c r="A111" s="78"/>
      <c r="B111" s="86"/>
      <c r="C111" s="86"/>
      <c r="D111" s="83"/>
      <c r="E111" s="83"/>
      <c r="F111" s="76"/>
      <c r="G111" s="76"/>
      <c r="H111" s="76"/>
      <c r="I111" s="76"/>
      <c r="J111" s="76"/>
      <c r="K111" s="76"/>
    </row>
    <row r="112" spans="1:11" x14ac:dyDescent="0.25">
      <c r="A112" s="78"/>
      <c r="B112" s="86"/>
      <c r="C112" s="86"/>
      <c r="D112" s="83"/>
      <c r="E112" s="83"/>
      <c r="F112" s="76"/>
      <c r="G112" s="76"/>
      <c r="H112" s="76"/>
      <c r="I112" s="76"/>
      <c r="J112" s="76"/>
      <c r="K112" s="76"/>
    </row>
    <row r="113" spans="1:11" x14ac:dyDescent="0.25">
      <c r="A113" s="78"/>
      <c r="B113" s="86"/>
      <c r="C113" s="86"/>
      <c r="D113" s="83"/>
      <c r="E113" s="83"/>
      <c r="F113" s="76"/>
      <c r="G113" s="76"/>
      <c r="H113" s="76"/>
      <c r="I113" s="76"/>
      <c r="J113" s="76"/>
      <c r="K113" s="76"/>
    </row>
    <row r="114" spans="1:11" x14ac:dyDescent="0.25">
      <c r="A114" s="78"/>
      <c r="B114" s="86"/>
      <c r="C114" s="86"/>
      <c r="D114" s="83"/>
      <c r="E114" s="83"/>
      <c r="F114" s="76"/>
      <c r="G114" s="76"/>
      <c r="H114" s="76"/>
      <c r="I114" s="76"/>
      <c r="J114" s="76"/>
      <c r="K114" s="76"/>
    </row>
    <row r="115" spans="1:11" x14ac:dyDescent="0.25">
      <c r="A115" s="78"/>
      <c r="B115" s="86"/>
      <c r="C115" s="86"/>
      <c r="D115" s="83"/>
      <c r="E115" s="83"/>
      <c r="F115" s="76"/>
      <c r="G115" s="76"/>
      <c r="H115" s="76"/>
      <c r="I115" s="76"/>
      <c r="J115" s="76"/>
      <c r="K115" s="76"/>
    </row>
    <row r="116" spans="1:11" x14ac:dyDescent="0.25">
      <c r="A116" s="78"/>
      <c r="B116" s="86"/>
      <c r="C116" s="86"/>
      <c r="D116" s="83"/>
      <c r="E116" s="83"/>
      <c r="F116" s="76"/>
      <c r="G116" s="76"/>
      <c r="H116" s="76"/>
      <c r="I116" s="76"/>
      <c r="J116" s="76"/>
      <c r="K116" s="76"/>
    </row>
    <row r="117" spans="1:11" x14ac:dyDescent="0.25">
      <c r="A117" s="78"/>
      <c r="B117" s="86"/>
      <c r="C117" s="86"/>
      <c r="D117" s="83"/>
      <c r="E117" s="83"/>
      <c r="F117" s="76"/>
      <c r="G117" s="76"/>
      <c r="H117" s="76"/>
      <c r="I117" s="76"/>
      <c r="J117" s="76"/>
      <c r="K117" s="76"/>
    </row>
    <row r="118" spans="1:11" x14ac:dyDescent="0.25">
      <c r="A118" s="78"/>
      <c r="B118" s="86"/>
      <c r="C118" s="86"/>
      <c r="D118" s="83"/>
      <c r="E118" s="83"/>
      <c r="F118" s="76"/>
      <c r="G118" s="76"/>
      <c r="H118" s="76"/>
      <c r="I118" s="76"/>
      <c r="J118" s="76"/>
      <c r="K118" s="76"/>
    </row>
    <row r="119" spans="1:11" x14ac:dyDescent="0.25">
      <c r="A119" s="78"/>
      <c r="B119" s="86"/>
      <c r="C119" s="86"/>
      <c r="D119" s="83"/>
      <c r="E119" s="83"/>
      <c r="F119" s="76"/>
      <c r="G119" s="76"/>
      <c r="H119" s="76"/>
      <c r="I119" s="76"/>
      <c r="J119" s="76"/>
      <c r="K119" s="76"/>
    </row>
    <row r="120" spans="1:11" x14ac:dyDescent="0.25">
      <c r="A120" s="78"/>
      <c r="B120" s="86"/>
      <c r="C120" s="86"/>
      <c r="D120" s="83"/>
      <c r="E120" s="83"/>
      <c r="F120" s="76"/>
      <c r="G120" s="76"/>
      <c r="H120" s="76"/>
      <c r="I120" s="76"/>
      <c r="J120" s="76"/>
      <c r="K120" s="76"/>
    </row>
    <row r="121" spans="1:11" x14ac:dyDescent="0.25">
      <c r="A121" s="78"/>
      <c r="B121" s="86"/>
      <c r="C121" s="86"/>
      <c r="D121" s="83"/>
      <c r="E121" s="83"/>
      <c r="F121" s="76"/>
      <c r="G121" s="76"/>
      <c r="H121" s="76"/>
      <c r="I121" s="76"/>
      <c r="J121" s="76"/>
      <c r="K121" s="76"/>
    </row>
    <row r="122" spans="1:11" x14ac:dyDescent="0.25">
      <c r="A122" s="78"/>
      <c r="B122" s="86"/>
      <c r="C122" s="86"/>
      <c r="D122" s="83"/>
      <c r="E122" s="83"/>
      <c r="F122" s="76"/>
      <c r="G122" s="76"/>
      <c r="H122" s="76"/>
      <c r="I122" s="76"/>
      <c r="J122" s="76"/>
      <c r="K122" s="76"/>
    </row>
    <row r="123" spans="1:11" x14ac:dyDescent="0.25">
      <c r="A123" s="78"/>
      <c r="B123" s="86"/>
      <c r="C123" s="86"/>
      <c r="D123" s="83"/>
      <c r="E123" s="83"/>
      <c r="F123" s="76"/>
      <c r="G123" s="76"/>
      <c r="H123" s="76"/>
      <c r="I123" s="76"/>
      <c r="J123" s="76"/>
      <c r="K123" s="76"/>
    </row>
    <row r="124" spans="1:11" x14ac:dyDescent="0.25">
      <c r="A124" s="78"/>
      <c r="B124" s="86"/>
      <c r="C124" s="86"/>
      <c r="D124" s="83"/>
      <c r="E124" s="83"/>
      <c r="F124" s="76"/>
      <c r="G124" s="76"/>
      <c r="H124" s="76"/>
      <c r="I124" s="76"/>
      <c r="J124" s="76"/>
      <c r="K124" s="76"/>
    </row>
    <row r="125" spans="1:11" x14ac:dyDescent="0.25">
      <c r="A125" s="78"/>
      <c r="B125" s="86"/>
      <c r="C125" s="86"/>
      <c r="D125" s="83"/>
      <c r="E125" s="83"/>
      <c r="F125" s="76"/>
      <c r="G125" s="76"/>
      <c r="H125" s="76"/>
      <c r="I125" s="76"/>
      <c r="J125" s="76"/>
      <c r="K125" s="76"/>
    </row>
    <row r="126" spans="1:11" x14ac:dyDescent="0.25">
      <c r="A126" s="78"/>
      <c r="B126" s="86"/>
      <c r="C126" s="86"/>
      <c r="D126" s="83"/>
      <c r="E126" s="83"/>
      <c r="F126" s="76"/>
      <c r="G126" s="76"/>
      <c r="H126" s="76"/>
      <c r="I126" s="76"/>
      <c r="J126" s="76"/>
      <c r="K126" s="76"/>
    </row>
    <row r="127" spans="1:11" x14ac:dyDescent="0.25">
      <c r="A127" s="78"/>
      <c r="B127" s="86"/>
      <c r="C127" s="86"/>
      <c r="D127" s="83"/>
      <c r="E127" s="83"/>
      <c r="F127" s="76"/>
      <c r="G127" s="76"/>
      <c r="H127" s="76"/>
      <c r="I127" s="76"/>
      <c r="J127" s="76"/>
      <c r="K127" s="76"/>
    </row>
    <row r="128" spans="1:11" x14ac:dyDescent="0.25">
      <c r="A128" s="78"/>
      <c r="B128" s="86"/>
      <c r="C128" s="86"/>
      <c r="D128" s="83"/>
      <c r="E128" s="83"/>
      <c r="F128" s="76"/>
      <c r="G128" s="76"/>
      <c r="H128" s="76"/>
      <c r="I128" s="76"/>
      <c r="J128" s="76"/>
      <c r="K128" s="76"/>
    </row>
    <row r="129" spans="1:11" x14ac:dyDescent="0.25">
      <c r="A129" s="78"/>
      <c r="B129" s="86"/>
      <c r="C129" s="86"/>
      <c r="D129" s="83"/>
      <c r="E129" s="83"/>
      <c r="F129" s="76"/>
      <c r="G129" s="76"/>
      <c r="H129" s="76"/>
      <c r="I129" s="76"/>
      <c r="J129" s="76"/>
      <c r="K129" s="76"/>
    </row>
    <row r="130" spans="1:11" x14ac:dyDescent="0.25">
      <c r="A130" s="78"/>
      <c r="B130" s="86"/>
      <c r="C130" s="86"/>
      <c r="D130" s="83"/>
      <c r="E130" s="83"/>
      <c r="F130" s="76"/>
      <c r="G130" s="76"/>
      <c r="H130" s="76"/>
      <c r="I130" s="76"/>
      <c r="J130" s="76"/>
      <c r="K130" s="76"/>
    </row>
    <row r="131" spans="1:11" x14ac:dyDescent="0.25">
      <c r="A131" s="78"/>
      <c r="B131" s="86"/>
      <c r="C131" s="86"/>
      <c r="D131" s="83"/>
      <c r="E131" s="83"/>
      <c r="F131" s="76"/>
      <c r="G131" s="76"/>
      <c r="H131" s="76"/>
      <c r="I131" s="76"/>
      <c r="J131" s="76"/>
      <c r="K131" s="76"/>
    </row>
    <row r="132" spans="1:11" x14ac:dyDescent="0.25">
      <c r="A132" s="78"/>
      <c r="B132" s="86"/>
      <c r="C132" s="86"/>
      <c r="D132" s="83"/>
      <c r="E132" s="83"/>
      <c r="F132" s="76"/>
      <c r="G132" s="76"/>
      <c r="H132" s="76"/>
      <c r="I132" s="76"/>
      <c r="J132" s="76"/>
      <c r="K132" s="76"/>
    </row>
    <row r="133" spans="1:11" x14ac:dyDescent="0.25">
      <c r="A133" s="78"/>
      <c r="B133" s="86"/>
      <c r="C133" s="86"/>
      <c r="D133" s="83"/>
      <c r="E133" s="83"/>
      <c r="F133" s="76"/>
      <c r="G133" s="76"/>
      <c r="H133" s="76"/>
      <c r="I133" s="76"/>
      <c r="J133" s="76"/>
      <c r="K133" s="76"/>
    </row>
    <row r="134" spans="1:11" x14ac:dyDescent="0.25">
      <c r="A134" s="78"/>
      <c r="B134" s="86"/>
      <c r="C134" s="86"/>
      <c r="D134" s="83"/>
      <c r="E134" s="83"/>
      <c r="F134" s="76"/>
      <c r="G134" s="76"/>
      <c r="H134" s="76"/>
      <c r="I134" s="76"/>
      <c r="J134" s="76"/>
      <c r="K134" s="76"/>
    </row>
    <row r="135" spans="1:11" x14ac:dyDescent="0.25">
      <c r="A135" s="78"/>
      <c r="B135" s="86"/>
      <c r="C135" s="86"/>
      <c r="D135" s="83"/>
      <c r="E135" s="83"/>
      <c r="F135" s="76"/>
      <c r="G135" s="76"/>
      <c r="H135" s="76"/>
      <c r="I135" s="76"/>
      <c r="J135" s="76"/>
      <c r="K135" s="76"/>
    </row>
    <row r="136" spans="1:11" x14ac:dyDescent="0.25">
      <c r="A136" s="78"/>
      <c r="B136" s="86"/>
      <c r="C136" s="86"/>
      <c r="D136" s="83"/>
      <c r="E136" s="83"/>
      <c r="F136" s="76"/>
      <c r="G136" s="76"/>
      <c r="H136" s="76"/>
      <c r="I136" s="76"/>
      <c r="J136" s="76"/>
      <c r="K136" s="76"/>
    </row>
    <row r="137" spans="1:11" x14ac:dyDescent="0.25">
      <c r="A137" s="78"/>
      <c r="B137" s="86"/>
      <c r="C137" s="86"/>
      <c r="D137" s="83"/>
      <c r="E137" s="83"/>
      <c r="F137" s="76"/>
      <c r="G137" s="76"/>
      <c r="H137" s="76"/>
      <c r="I137" s="76"/>
      <c r="J137" s="76"/>
      <c r="K137" s="76"/>
    </row>
    <row r="138" spans="1:11" x14ac:dyDescent="0.25">
      <c r="A138" s="78"/>
      <c r="B138" s="86"/>
      <c r="C138" s="86"/>
      <c r="D138" s="83"/>
      <c r="E138" s="83"/>
      <c r="F138" s="76"/>
      <c r="G138" s="76"/>
      <c r="H138" s="76"/>
      <c r="I138" s="76"/>
      <c r="J138" s="76"/>
      <c r="K138" s="76"/>
    </row>
    <row r="139" spans="1:11" x14ac:dyDescent="0.25">
      <c r="A139" s="78"/>
      <c r="B139" s="86"/>
      <c r="C139" s="86"/>
      <c r="D139" s="83"/>
      <c r="E139" s="83"/>
      <c r="F139" s="76"/>
      <c r="G139" s="76"/>
      <c r="H139" s="76"/>
      <c r="I139" s="76"/>
      <c r="J139" s="76"/>
      <c r="K139" s="76"/>
    </row>
    <row r="140" spans="1:11" x14ac:dyDescent="0.25">
      <c r="A140" s="78"/>
      <c r="B140" s="86"/>
      <c r="C140" s="86"/>
      <c r="D140" s="83"/>
      <c r="E140" s="83"/>
      <c r="F140" s="76"/>
      <c r="G140" s="76"/>
      <c r="H140" s="76"/>
      <c r="I140" s="76"/>
      <c r="J140" s="76"/>
      <c r="K140" s="76"/>
    </row>
    <row r="141" spans="1:11" x14ac:dyDescent="0.25">
      <c r="A141" s="78"/>
      <c r="B141" s="86"/>
      <c r="C141" s="86"/>
      <c r="D141" s="83"/>
      <c r="E141" s="83"/>
      <c r="F141" s="76"/>
      <c r="G141" s="76"/>
      <c r="H141" s="76"/>
      <c r="I141" s="76"/>
      <c r="J141" s="76"/>
      <c r="K141" s="76"/>
    </row>
    <row r="142" spans="1:11" x14ac:dyDescent="0.25">
      <c r="A142" s="78"/>
      <c r="B142" s="86"/>
      <c r="C142" s="86"/>
      <c r="D142" s="83"/>
      <c r="E142" s="83"/>
      <c r="F142" s="76"/>
      <c r="G142" s="76"/>
      <c r="H142" s="76"/>
      <c r="I142" s="76"/>
      <c r="J142" s="76"/>
      <c r="K142" s="76"/>
    </row>
    <row r="143" spans="1:11" x14ac:dyDescent="0.25">
      <c r="A143" s="78"/>
      <c r="B143" s="86"/>
      <c r="C143" s="86"/>
      <c r="D143" s="83"/>
      <c r="E143" s="83"/>
      <c r="F143" s="76"/>
      <c r="G143" s="76"/>
      <c r="H143" s="76"/>
      <c r="I143" s="76"/>
      <c r="J143" s="76"/>
      <c r="K143" s="76"/>
    </row>
    <row r="144" spans="1:11" x14ac:dyDescent="0.25">
      <c r="A144" s="78"/>
      <c r="B144" s="86"/>
      <c r="C144" s="86"/>
      <c r="D144" s="83"/>
      <c r="E144" s="83"/>
      <c r="F144" s="76"/>
      <c r="G144" s="76"/>
      <c r="H144" s="76"/>
      <c r="I144" s="76"/>
      <c r="J144" s="76"/>
      <c r="K144" s="76"/>
    </row>
    <row r="145" spans="1:11" x14ac:dyDescent="0.25">
      <c r="A145" s="78"/>
      <c r="B145" s="86"/>
      <c r="C145" s="86"/>
      <c r="D145" s="83"/>
      <c r="E145" s="83"/>
      <c r="F145" s="76"/>
      <c r="G145" s="76"/>
      <c r="H145" s="76"/>
      <c r="I145" s="76"/>
      <c r="J145" s="76"/>
      <c r="K145" s="76"/>
    </row>
    <row r="146" spans="1:11" x14ac:dyDescent="0.25">
      <c r="A146" s="78"/>
      <c r="B146" s="86"/>
      <c r="C146" s="86"/>
      <c r="D146" s="83"/>
      <c r="E146" s="83"/>
      <c r="F146" s="76"/>
      <c r="G146" s="76"/>
      <c r="H146" s="76"/>
      <c r="I146" s="76"/>
      <c r="J146" s="76"/>
      <c r="K146" s="76"/>
    </row>
    <row r="147" spans="1:11" x14ac:dyDescent="0.25">
      <c r="A147" s="78"/>
      <c r="B147" s="86"/>
      <c r="C147" s="86"/>
      <c r="D147" s="83"/>
      <c r="E147" s="83"/>
      <c r="F147" s="76"/>
      <c r="G147" s="76"/>
      <c r="H147" s="76"/>
      <c r="I147" s="76"/>
      <c r="J147" s="76"/>
      <c r="K147" s="76"/>
    </row>
    <row r="148" spans="1:11" x14ac:dyDescent="0.25">
      <c r="A148" s="78"/>
      <c r="B148" s="86"/>
      <c r="C148" s="86"/>
      <c r="D148" s="83"/>
      <c r="E148" s="83"/>
      <c r="F148" s="76"/>
      <c r="G148" s="76"/>
      <c r="H148" s="76"/>
      <c r="I148" s="76"/>
      <c r="J148" s="76"/>
      <c r="K148" s="76"/>
    </row>
    <row r="149" spans="1:11" x14ac:dyDescent="0.25">
      <c r="A149" s="78"/>
      <c r="B149" s="86"/>
      <c r="C149" s="86"/>
      <c r="D149" s="83"/>
      <c r="E149" s="83"/>
      <c r="F149" s="76"/>
      <c r="G149" s="76"/>
      <c r="H149" s="76"/>
      <c r="I149" s="76"/>
      <c r="J149" s="76"/>
      <c r="K149" s="76"/>
    </row>
    <row r="150" spans="1:11" x14ac:dyDescent="0.25">
      <c r="A150" s="78"/>
      <c r="B150" s="86"/>
      <c r="C150" s="86"/>
      <c r="D150" s="83"/>
      <c r="E150" s="83"/>
      <c r="F150" s="76"/>
      <c r="G150" s="76"/>
      <c r="H150" s="76"/>
      <c r="I150" s="76"/>
      <c r="J150" s="76"/>
      <c r="K150" s="76"/>
    </row>
    <row r="151" spans="1:11" x14ac:dyDescent="0.25">
      <c r="A151" s="78"/>
      <c r="B151" s="86"/>
      <c r="C151" s="86"/>
      <c r="D151" s="83"/>
      <c r="E151" s="83"/>
      <c r="F151" s="76"/>
      <c r="G151" s="76"/>
      <c r="H151" s="76"/>
      <c r="I151" s="76"/>
      <c r="J151" s="76"/>
      <c r="K151" s="76"/>
    </row>
    <row r="152" spans="1:11" x14ac:dyDescent="0.25">
      <c r="A152" s="78"/>
      <c r="B152" s="86"/>
      <c r="C152" s="86"/>
      <c r="D152" s="83"/>
      <c r="E152" s="83"/>
      <c r="F152" s="76"/>
      <c r="G152" s="76"/>
      <c r="H152" s="76"/>
      <c r="I152" s="76"/>
      <c r="J152" s="76"/>
      <c r="K152" s="76"/>
    </row>
    <row r="153" spans="1:11" x14ac:dyDescent="0.25">
      <c r="A153" s="78"/>
      <c r="B153" s="86"/>
      <c r="C153" s="86"/>
      <c r="D153" s="83"/>
      <c r="E153" s="83"/>
      <c r="F153" s="76"/>
      <c r="G153" s="76"/>
      <c r="H153" s="76"/>
      <c r="I153" s="76"/>
      <c r="J153" s="76"/>
      <c r="K153" s="76"/>
    </row>
    <row r="154" spans="1:11" x14ac:dyDescent="0.25">
      <c r="A154" s="78"/>
      <c r="B154" s="86"/>
      <c r="C154" s="86"/>
      <c r="D154" s="83"/>
      <c r="E154" s="83"/>
      <c r="F154" s="76"/>
      <c r="G154" s="76"/>
      <c r="H154" s="76"/>
      <c r="I154" s="76"/>
      <c r="J154" s="76"/>
      <c r="K154" s="76"/>
    </row>
    <row r="155" spans="1:11" x14ac:dyDescent="0.25">
      <c r="A155" s="78"/>
      <c r="B155" s="86"/>
      <c r="C155" s="86"/>
      <c r="D155" s="83"/>
      <c r="E155" s="83"/>
      <c r="F155" s="76"/>
      <c r="G155" s="76"/>
      <c r="H155" s="76"/>
      <c r="I155" s="76"/>
      <c r="J155" s="76"/>
      <c r="K155" s="76"/>
    </row>
    <row r="156" spans="1:11" x14ac:dyDescent="0.25">
      <c r="A156" s="78"/>
      <c r="B156" s="86"/>
      <c r="C156" s="86"/>
      <c r="D156" s="83"/>
      <c r="E156" s="83"/>
      <c r="F156" s="76"/>
      <c r="G156" s="76"/>
      <c r="H156" s="76"/>
      <c r="I156" s="76"/>
      <c r="J156" s="76"/>
      <c r="K156" s="76"/>
    </row>
    <row r="157" spans="1:11" x14ac:dyDescent="0.25">
      <c r="A157" s="78"/>
      <c r="B157" s="86"/>
      <c r="C157" s="86"/>
      <c r="D157" s="83"/>
      <c r="E157" s="83"/>
      <c r="F157" s="76"/>
      <c r="G157" s="76"/>
      <c r="H157" s="76"/>
      <c r="I157" s="76"/>
      <c r="J157" s="76"/>
      <c r="K157" s="76"/>
    </row>
    <row r="158" spans="1:11" x14ac:dyDescent="0.25">
      <c r="A158" s="78"/>
      <c r="B158" s="86"/>
      <c r="C158" s="86"/>
      <c r="D158" s="83"/>
      <c r="E158" s="83"/>
      <c r="F158" s="76"/>
      <c r="G158" s="76"/>
      <c r="H158" s="76"/>
      <c r="I158" s="76"/>
      <c r="J158" s="76"/>
      <c r="K158" s="76"/>
    </row>
    <row r="159" spans="1:11" x14ac:dyDescent="0.25">
      <c r="A159" s="78"/>
      <c r="B159" s="86"/>
      <c r="C159" s="86"/>
      <c r="D159" s="83"/>
      <c r="E159" s="83"/>
      <c r="F159" s="76"/>
      <c r="G159" s="76"/>
      <c r="H159" s="76"/>
      <c r="I159" s="76"/>
      <c r="J159" s="76"/>
      <c r="K159" s="76"/>
    </row>
    <row r="160" spans="1:11" x14ac:dyDescent="0.25">
      <c r="A160" s="78"/>
      <c r="B160" s="86"/>
      <c r="C160" s="86"/>
      <c r="D160" s="83"/>
      <c r="E160" s="83"/>
      <c r="F160" s="76"/>
      <c r="G160" s="76"/>
      <c r="H160" s="76"/>
      <c r="I160" s="76"/>
      <c r="J160" s="76"/>
      <c r="K160" s="76"/>
    </row>
    <row r="161" spans="1:11" x14ac:dyDescent="0.25">
      <c r="A161" s="78"/>
      <c r="B161" s="86"/>
      <c r="C161" s="86"/>
      <c r="D161" s="83"/>
      <c r="E161" s="83"/>
      <c r="F161" s="76"/>
      <c r="G161" s="76"/>
      <c r="H161" s="76"/>
      <c r="I161" s="76"/>
      <c r="J161" s="76"/>
      <c r="K161" s="76"/>
    </row>
    <row r="162" spans="1:11" x14ac:dyDescent="0.25">
      <c r="A162" s="78"/>
      <c r="B162" s="86"/>
      <c r="C162" s="86"/>
      <c r="D162" s="83"/>
      <c r="E162" s="83"/>
      <c r="F162" s="76"/>
      <c r="G162" s="76"/>
      <c r="H162" s="76"/>
      <c r="I162" s="76"/>
      <c r="J162" s="76"/>
      <c r="K162" s="76"/>
    </row>
    <row r="163" spans="1:11" x14ac:dyDescent="0.25">
      <c r="A163" s="78"/>
      <c r="B163" s="86"/>
      <c r="C163" s="86"/>
      <c r="D163" s="83"/>
      <c r="E163" s="83"/>
      <c r="F163" s="76"/>
      <c r="G163" s="76"/>
      <c r="H163" s="76"/>
      <c r="I163" s="76"/>
      <c r="J163" s="76"/>
      <c r="K163" s="76"/>
    </row>
    <row r="164" spans="1:11" x14ac:dyDescent="0.25">
      <c r="A164" s="78"/>
      <c r="B164" s="86"/>
      <c r="C164" s="86"/>
      <c r="D164" s="83"/>
      <c r="E164" s="83"/>
      <c r="F164" s="76"/>
      <c r="G164" s="76"/>
      <c r="H164" s="76"/>
      <c r="I164" s="76"/>
      <c r="J164" s="76"/>
      <c r="K164" s="76"/>
    </row>
    <row r="165" spans="1:11" x14ac:dyDescent="0.25">
      <c r="A165" s="78"/>
      <c r="B165" s="86"/>
      <c r="C165" s="86"/>
      <c r="D165" s="83"/>
      <c r="E165" s="83"/>
      <c r="F165" s="76"/>
      <c r="G165" s="76"/>
      <c r="H165" s="76"/>
      <c r="I165" s="76"/>
      <c r="J165" s="76"/>
      <c r="K165" s="76"/>
    </row>
    <row r="166" spans="1:11" x14ac:dyDescent="0.25">
      <c r="A166" s="78"/>
      <c r="B166" s="86"/>
      <c r="C166" s="86"/>
      <c r="D166" s="83"/>
      <c r="E166" s="83"/>
      <c r="F166" s="76"/>
      <c r="G166" s="76"/>
      <c r="H166" s="76"/>
      <c r="I166" s="76"/>
      <c r="J166" s="76"/>
      <c r="K166" s="76"/>
    </row>
    <row r="167" spans="1:11" x14ac:dyDescent="0.25">
      <c r="A167" s="78"/>
      <c r="B167" s="86"/>
      <c r="C167" s="86"/>
      <c r="D167" s="83"/>
      <c r="E167" s="83"/>
      <c r="F167" s="76"/>
      <c r="G167" s="76"/>
      <c r="H167" s="76"/>
      <c r="I167" s="76"/>
      <c r="J167" s="76"/>
      <c r="K167" s="76"/>
    </row>
    <row r="168" spans="1:11" x14ac:dyDescent="0.25">
      <c r="A168" s="78"/>
      <c r="B168" s="78"/>
      <c r="C168" s="78"/>
      <c r="D168" s="80"/>
      <c r="E168" s="80"/>
      <c r="F168" s="76"/>
      <c r="G168" s="76"/>
      <c r="H168" s="76"/>
      <c r="I168" s="76"/>
      <c r="J168" s="76"/>
      <c r="K168" s="76"/>
    </row>
    <row r="169" spans="1:11" x14ac:dyDescent="0.25">
      <c r="A169" s="78"/>
      <c r="B169" s="78"/>
      <c r="C169" s="78"/>
      <c r="D169" s="80"/>
      <c r="E169" s="80"/>
      <c r="F169" s="76"/>
      <c r="G169" s="76"/>
      <c r="H169" s="76"/>
      <c r="I169" s="76"/>
      <c r="J169" s="76"/>
      <c r="K169" s="76"/>
    </row>
    <row r="170" spans="1:11" x14ac:dyDescent="0.25">
      <c r="A170" s="78"/>
      <c r="B170" s="78"/>
      <c r="C170" s="78"/>
      <c r="D170" s="80"/>
      <c r="E170" s="80"/>
      <c r="F170" s="76"/>
      <c r="G170" s="76"/>
      <c r="H170" s="76"/>
      <c r="I170" s="76"/>
      <c r="J170" s="76"/>
      <c r="K170" s="76"/>
    </row>
    <row r="171" spans="1:11" x14ac:dyDescent="0.25">
      <c r="A171" s="78"/>
      <c r="B171" s="78"/>
      <c r="C171" s="78"/>
      <c r="D171" s="80"/>
      <c r="E171" s="80"/>
      <c r="F171" s="76"/>
      <c r="G171" s="76"/>
      <c r="H171" s="76"/>
      <c r="I171" s="76"/>
      <c r="J171" s="76"/>
      <c r="K171" s="76"/>
    </row>
    <row r="172" spans="1:11" x14ac:dyDescent="0.25">
      <c r="A172" s="78"/>
      <c r="B172" s="78"/>
      <c r="C172" s="78"/>
      <c r="D172" s="80"/>
      <c r="E172" s="80"/>
      <c r="F172" s="76"/>
      <c r="G172" s="76"/>
      <c r="H172" s="76"/>
      <c r="I172" s="76"/>
      <c r="J172" s="76"/>
      <c r="K172" s="76"/>
    </row>
    <row r="173" spans="1:11" x14ac:dyDescent="0.25">
      <c r="A173" s="78"/>
      <c r="B173" s="78"/>
      <c r="C173" s="78"/>
      <c r="D173" s="80"/>
      <c r="E173" s="80"/>
      <c r="F173" s="76"/>
      <c r="G173" s="76"/>
      <c r="H173" s="76"/>
      <c r="I173" s="76"/>
      <c r="J173" s="76"/>
      <c r="K173" s="76"/>
    </row>
    <row r="174" spans="1:11" x14ac:dyDescent="0.25">
      <c r="A174" s="78"/>
      <c r="B174" s="78"/>
      <c r="C174" s="78"/>
      <c r="D174" s="80"/>
      <c r="E174" s="80"/>
      <c r="F174" s="76"/>
      <c r="G174" s="76"/>
      <c r="H174" s="76"/>
      <c r="I174" s="76"/>
      <c r="J174" s="76"/>
      <c r="K174" s="76"/>
    </row>
    <row r="175" spans="1:11" x14ac:dyDescent="0.25">
      <c r="A175" s="78"/>
      <c r="B175" s="78"/>
      <c r="C175" s="78"/>
      <c r="D175" s="80"/>
      <c r="E175" s="80"/>
      <c r="F175" s="76"/>
      <c r="G175" s="76"/>
      <c r="H175" s="76"/>
      <c r="I175" s="76"/>
      <c r="J175" s="76"/>
      <c r="K175" s="76"/>
    </row>
    <row r="176" spans="1:11" x14ac:dyDescent="0.25">
      <c r="A176" s="78"/>
      <c r="B176" s="78"/>
      <c r="C176" s="78"/>
      <c r="D176" s="80"/>
      <c r="E176" s="80"/>
      <c r="F176" s="76"/>
      <c r="G176" s="76"/>
      <c r="H176" s="76"/>
      <c r="I176" s="76"/>
      <c r="J176" s="76"/>
      <c r="K176" s="76"/>
    </row>
    <row r="177" spans="1:11" x14ac:dyDescent="0.25">
      <c r="A177" s="78"/>
      <c r="B177" s="78"/>
      <c r="C177" s="78"/>
      <c r="D177" s="80"/>
      <c r="E177" s="80"/>
      <c r="F177" s="76"/>
      <c r="G177" s="76"/>
      <c r="H177" s="76"/>
      <c r="I177" s="76"/>
      <c r="J177" s="76"/>
      <c r="K177" s="76"/>
    </row>
    <row r="178" spans="1:11" x14ac:dyDescent="0.25">
      <c r="A178" s="78"/>
      <c r="B178" s="78"/>
      <c r="C178" s="78"/>
      <c r="D178" s="80"/>
      <c r="E178" s="80"/>
      <c r="F178" s="76"/>
      <c r="G178" s="76"/>
      <c r="H178" s="76"/>
      <c r="I178" s="76"/>
      <c r="J178" s="76"/>
      <c r="K178" s="76"/>
    </row>
    <row r="179" spans="1:11" x14ac:dyDescent="0.25">
      <c r="A179" s="78"/>
      <c r="B179" s="78"/>
      <c r="C179" s="78"/>
      <c r="D179" s="80"/>
      <c r="E179" s="80"/>
      <c r="F179" s="76"/>
      <c r="G179" s="76"/>
      <c r="H179" s="76"/>
      <c r="I179" s="76"/>
      <c r="J179" s="76"/>
      <c r="K179" s="76"/>
    </row>
    <row r="180" spans="1:11" x14ac:dyDescent="0.25">
      <c r="A180" s="78"/>
      <c r="B180" s="78"/>
      <c r="C180" s="78"/>
      <c r="D180" s="80"/>
      <c r="E180" s="80"/>
      <c r="F180" s="76"/>
      <c r="G180" s="76"/>
      <c r="H180" s="76"/>
      <c r="I180" s="76"/>
      <c r="J180" s="76"/>
      <c r="K180" s="76"/>
    </row>
    <row r="181" spans="1:11" x14ac:dyDescent="0.25">
      <c r="A181" s="78"/>
      <c r="B181" s="78"/>
      <c r="C181" s="78"/>
      <c r="D181" s="80"/>
      <c r="E181" s="80"/>
      <c r="F181" s="76"/>
      <c r="G181" s="76"/>
      <c r="H181" s="76"/>
      <c r="I181" s="76"/>
      <c r="J181" s="76"/>
      <c r="K181" s="76"/>
    </row>
    <row r="182" spans="1:11" x14ac:dyDescent="0.25">
      <c r="A182" s="78"/>
      <c r="B182" s="78"/>
      <c r="C182" s="78"/>
      <c r="D182" s="80"/>
      <c r="E182" s="80"/>
      <c r="F182" s="76"/>
      <c r="G182" s="76"/>
      <c r="H182" s="76"/>
      <c r="I182" s="76"/>
      <c r="J182" s="76"/>
      <c r="K182" s="76"/>
    </row>
    <row r="183" spans="1:11" x14ac:dyDescent="0.25">
      <c r="A183" s="78"/>
      <c r="B183" s="78"/>
      <c r="C183" s="78"/>
      <c r="D183" s="80"/>
      <c r="E183" s="80"/>
      <c r="F183" s="76"/>
      <c r="G183" s="76"/>
      <c r="H183" s="76"/>
      <c r="I183" s="76"/>
      <c r="J183" s="76"/>
      <c r="K183" s="76"/>
    </row>
    <row r="184" spans="1:11" x14ac:dyDescent="0.25">
      <c r="A184" s="78"/>
      <c r="B184" s="78"/>
      <c r="C184" s="78"/>
      <c r="D184" s="80"/>
      <c r="E184" s="80"/>
      <c r="F184" s="76"/>
      <c r="G184" s="76"/>
      <c r="H184" s="76"/>
      <c r="I184" s="76"/>
      <c r="J184" s="76"/>
      <c r="K184" s="76"/>
    </row>
    <row r="185" spans="1:11" x14ac:dyDescent="0.25">
      <c r="A185" s="78"/>
      <c r="B185" s="78"/>
      <c r="C185" s="78"/>
      <c r="D185" s="80"/>
      <c r="E185" s="80"/>
      <c r="F185" s="76"/>
      <c r="G185" s="76"/>
      <c r="H185" s="76"/>
      <c r="I185" s="76"/>
      <c r="J185" s="76"/>
      <c r="K185" s="76"/>
    </row>
    <row r="186" spans="1:11" x14ac:dyDescent="0.25">
      <c r="A186" s="78"/>
      <c r="B186" s="78"/>
      <c r="C186" s="78"/>
      <c r="D186" s="80"/>
      <c r="E186" s="80"/>
      <c r="F186" s="76"/>
      <c r="G186" s="76"/>
      <c r="H186" s="76"/>
      <c r="I186" s="76"/>
      <c r="J186" s="76"/>
      <c r="K186" s="76"/>
    </row>
    <row r="187" spans="1:11" x14ac:dyDescent="0.25">
      <c r="A187" s="78"/>
      <c r="B187" s="78"/>
      <c r="C187" s="78"/>
      <c r="D187" s="80"/>
      <c r="E187" s="80"/>
      <c r="F187" s="76"/>
      <c r="G187" s="76"/>
      <c r="H187" s="76"/>
      <c r="I187" s="76"/>
      <c r="J187" s="76"/>
      <c r="K187" s="76"/>
    </row>
    <row r="188" spans="1:11" x14ac:dyDescent="0.25">
      <c r="A188" s="78"/>
      <c r="B188" s="78"/>
      <c r="C188" s="78"/>
      <c r="D188" s="80"/>
      <c r="E188" s="80"/>
      <c r="F188" s="76"/>
      <c r="G188" s="76"/>
      <c r="H188" s="76"/>
      <c r="I188" s="76"/>
      <c r="J188" s="76"/>
      <c r="K188" s="76"/>
    </row>
    <row r="189" spans="1:11" x14ac:dyDescent="0.25">
      <c r="A189" s="78"/>
      <c r="B189" s="78"/>
      <c r="C189" s="78"/>
      <c r="D189" s="80"/>
      <c r="E189" s="80"/>
      <c r="F189" s="76"/>
      <c r="G189" s="76"/>
      <c r="H189" s="76"/>
      <c r="I189" s="76"/>
      <c r="J189" s="76"/>
      <c r="K189" s="76"/>
    </row>
    <row r="190" spans="1:11" x14ac:dyDescent="0.25">
      <c r="A190" s="78"/>
      <c r="B190" s="78"/>
      <c r="C190" s="78"/>
      <c r="D190" s="80"/>
      <c r="E190" s="80"/>
      <c r="F190" s="76"/>
      <c r="G190" s="76"/>
      <c r="H190" s="76"/>
      <c r="I190" s="76"/>
      <c r="J190" s="76"/>
      <c r="K190" s="76"/>
    </row>
    <row r="191" spans="1:11" x14ac:dyDescent="0.25">
      <c r="A191" s="78"/>
      <c r="B191" s="78"/>
      <c r="C191" s="78"/>
      <c r="D191" s="80"/>
      <c r="E191" s="80"/>
      <c r="F191" s="76"/>
      <c r="G191" s="76"/>
      <c r="H191" s="76"/>
      <c r="I191" s="76"/>
      <c r="J191" s="76"/>
      <c r="K191" s="76"/>
    </row>
    <row r="192" spans="1:11" x14ac:dyDescent="0.25">
      <c r="A192" s="75"/>
      <c r="B192" s="75"/>
      <c r="C192" s="75"/>
      <c r="D192" s="76"/>
      <c r="E192" s="76"/>
      <c r="F192" s="76"/>
      <c r="G192" s="76"/>
      <c r="H192" s="76"/>
      <c r="I192" s="76"/>
      <c r="J192" s="76"/>
      <c r="K192" s="76"/>
    </row>
    <row r="193" spans="1:11" x14ac:dyDescent="0.25">
      <c r="A193" s="75"/>
      <c r="B193" s="75"/>
      <c r="C193" s="75"/>
      <c r="D193" s="76"/>
      <c r="E193" s="76"/>
      <c r="F193" s="76"/>
      <c r="G193" s="76"/>
      <c r="H193" s="76"/>
      <c r="I193" s="76"/>
      <c r="J193" s="76"/>
      <c r="K193" s="76"/>
    </row>
    <row r="194" spans="1:11" x14ac:dyDescent="0.25">
      <c r="A194" s="75"/>
      <c r="B194" s="75"/>
      <c r="C194" s="75"/>
      <c r="D194" s="76"/>
      <c r="E194" s="76"/>
      <c r="F194" s="76"/>
      <c r="G194" s="76"/>
      <c r="H194" s="76"/>
      <c r="I194" s="76"/>
      <c r="J194" s="76"/>
      <c r="K194" s="76"/>
    </row>
    <row r="195" spans="1:11" x14ac:dyDescent="0.25">
      <c r="A195" s="75"/>
      <c r="B195" s="75"/>
      <c r="C195" s="75"/>
      <c r="D195" s="76"/>
      <c r="E195" s="76"/>
      <c r="F195" s="76"/>
      <c r="G195" s="76"/>
      <c r="H195" s="76"/>
      <c r="I195" s="76"/>
      <c r="J195" s="76"/>
      <c r="K195" s="76"/>
    </row>
    <row r="196" spans="1:11" x14ac:dyDescent="0.25">
      <c r="A196" s="75"/>
      <c r="B196" s="75"/>
      <c r="C196" s="75"/>
      <c r="D196" s="76"/>
      <c r="E196" s="76"/>
      <c r="F196" s="76"/>
      <c r="G196" s="76"/>
      <c r="H196" s="76"/>
      <c r="I196" s="76"/>
      <c r="J196" s="76"/>
      <c r="K196" s="76"/>
    </row>
    <row r="197" spans="1:11" x14ac:dyDescent="0.25">
      <c r="A197" s="75"/>
      <c r="B197" s="75"/>
      <c r="C197" s="75"/>
      <c r="D197" s="76"/>
      <c r="E197" s="76"/>
      <c r="F197" s="76"/>
      <c r="G197" s="76"/>
      <c r="H197" s="76"/>
      <c r="I197" s="76"/>
      <c r="J197" s="76"/>
      <c r="K197" s="76"/>
    </row>
    <row r="198" spans="1:11" x14ac:dyDescent="0.25">
      <c r="A198" s="75"/>
      <c r="B198" s="75"/>
      <c r="C198" s="75"/>
      <c r="D198" s="76"/>
      <c r="E198" s="76"/>
      <c r="F198" s="76"/>
      <c r="G198" s="76"/>
      <c r="H198" s="76"/>
      <c r="I198" s="76"/>
      <c r="J198" s="76"/>
      <c r="K198" s="76"/>
    </row>
    <row r="199" spans="1:11" x14ac:dyDescent="0.25">
      <c r="A199" s="75"/>
      <c r="B199" s="75"/>
      <c r="C199" s="75"/>
      <c r="D199" s="76"/>
      <c r="E199" s="76"/>
      <c r="F199" s="76"/>
      <c r="G199" s="76"/>
      <c r="H199" s="76"/>
      <c r="I199" s="76"/>
      <c r="J199" s="76"/>
      <c r="K199" s="76"/>
    </row>
    <row r="200" spans="1:11" x14ac:dyDescent="0.25">
      <c r="A200" s="75"/>
      <c r="B200" s="75"/>
      <c r="C200" s="75"/>
      <c r="D200" s="76"/>
      <c r="E200" s="76"/>
      <c r="F200" s="76"/>
      <c r="G200" s="76"/>
      <c r="H200" s="76"/>
      <c r="I200" s="76"/>
      <c r="J200" s="76"/>
      <c r="K200" s="76"/>
    </row>
    <row r="201" spans="1:11" x14ac:dyDescent="0.25">
      <c r="A201" s="75"/>
      <c r="B201" s="75"/>
      <c r="C201" s="75"/>
      <c r="D201" s="76"/>
      <c r="E201" s="76"/>
      <c r="F201" s="76"/>
      <c r="G201" s="76"/>
      <c r="H201" s="76"/>
      <c r="I201" s="76"/>
      <c r="J201" s="76"/>
      <c r="K201" s="76"/>
    </row>
    <row r="202" spans="1:11" x14ac:dyDescent="0.25">
      <c r="A202" s="75"/>
      <c r="B202" s="75"/>
      <c r="C202" s="75"/>
      <c r="D202" s="76"/>
      <c r="E202" s="76"/>
      <c r="F202" s="76"/>
      <c r="G202" s="76"/>
      <c r="H202" s="76"/>
      <c r="I202" s="76"/>
      <c r="J202" s="76"/>
      <c r="K202" s="76"/>
    </row>
    <row r="203" spans="1:11" x14ac:dyDescent="0.25">
      <c r="A203" s="75"/>
      <c r="B203" s="75"/>
      <c r="C203" s="75"/>
      <c r="D203" s="76"/>
      <c r="E203" s="76"/>
      <c r="F203" s="76"/>
      <c r="G203" s="76"/>
      <c r="H203" s="76"/>
      <c r="I203" s="76"/>
      <c r="J203" s="76"/>
      <c r="K203" s="76"/>
    </row>
    <row r="204" spans="1:11" x14ac:dyDescent="0.25">
      <c r="A204" s="75"/>
      <c r="B204" s="75"/>
      <c r="C204" s="75"/>
      <c r="D204" s="76"/>
      <c r="E204" s="76"/>
      <c r="F204" s="76"/>
      <c r="G204" s="76"/>
      <c r="H204" s="76"/>
      <c r="I204" s="76"/>
      <c r="J204" s="76"/>
      <c r="K204" s="76"/>
    </row>
    <row r="205" spans="1:11" x14ac:dyDescent="0.25">
      <c r="A205" s="75"/>
      <c r="B205" s="75"/>
      <c r="C205" s="75"/>
      <c r="D205" s="76"/>
      <c r="E205" s="76"/>
      <c r="F205" s="76"/>
      <c r="G205" s="76"/>
      <c r="H205" s="76"/>
      <c r="I205" s="76"/>
      <c r="J205" s="76"/>
      <c r="K205" s="76"/>
    </row>
    <row r="206" spans="1:11" x14ac:dyDescent="0.25">
      <c r="A206" s="75"/>
      <c r="B206" s="75"/>
      <c r="C206" s="75"/>
      <c r="D206" s="76"/>
      <c r="E206" s="76"/>
      <c r="F206" s="76"/>
      <c r="G206" s="76"/>
      <c r="H206" s="76"/>
      <c r="I206" s="76"/>
      <c r="J206" s="76"/>
      <c r="K206" s="76"/>
    </row>
    <row r="207" spans="1:11" x14ac:dyDescent="0.25">
      <c r="A207" s="75"/>
      <c r="B207" s="75"/>
      <c r="C207" s="75"/>
      <c r="D207" s="76"/>
      <c r="E207" s="76"/>
      <c r="F207" s="76"/>
      <c r="G207" s="76"/>
      <c r="H207" s="76"/>
      <c r="I207" s="76"/>
      <c r="J207" s="76"/>
      <c r="K207" s="76"/>
    </row>
    <row r="208" spans="1:11" x14ac:dyDescent="0.25">
      <c r="A208" s="75"/>
      <c r="B208" s="75"/>
      <c r="C208" s="75"/>
      <c r="D208" s="76"/>
      <c r="E208" s="76"/>
      <c r="F208" s="76"/>
      <c r="G208" s="76"/>
      <c r="H208" s="76"/>
      <c r="I208" s="76"/>
      <c r="J208" s="76"/>
      <c r="K208" s="76"/>
    </row>
    <row r="209" spans="1:11" x14ac:dyDescent="0.25">
      <c r="A209" s="75"/>
      <c r="B209" s="75"/>
      <c r="C209" s="75"/>
      <c r="D209" s="76"/>
      <c r="E209" s="76"/>
      <c r="F209" s="76"/>
      <c r="G209" s="76"/>
      <c r="H209" s="76"/>
      <c r="I209" s="76"/>
      <c r="J209" s="76"/>
      <c r="K209" s="76"/>
    </row>
    <row r="210" spans="1:11" x14ac:dyDescent="0.25">
      <c r="A210" s="75"/>
      <c r="B210" s="75"/>
      <c r="C210" s="75"/>
      <c r="D210" s="76"/>
      <c r="E210" s="76"/>
      <c r="F210" s="76"/>
      <c r="G210" s="76"/>
      <c r="H210" s="76"/>
      <c r="I210" s="76"/>
      <c r="J210" s="76"/>
      <c r="K210" s="76"/>
    </row>
    <row r="211" spans="1:11" x14ac:dyDescent="0.25">
      <c r="A211" s="75"/>
      <c r="B211" s="75"/>
      <c r="C211" s="75"/>
      <c r="D211" s="76"/>
      <c r="E211" s="76"/>
      <c r="F211" s="76"/>
      <c r="G211" s="76"/>
      <c r="H211" s="76"/>
      <c r="I211" s="76"/>
      <c r="J211" s="76"/>
      <c r="K211" s="76"/>
    </row>
  </sheetData>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13313" r:id="rId4">
          <objectPr defaultSize="0" r:id="rId5">
            <anchor moveWithCells="1">
              <from>
                <xdr:col>0</xdr:col>
                <xdr:colOff>0</xdr:colOff>
                <xdr:row>45</xdr:row>
                <xdr:rowOff>95250</xdr:rowOff>
              </from>
              <to>
                <xdr:col>13</xdr:col>
                <xdr:colOff>533400</xdr:colOff>
                <xdr:row>68</xdr:row>
                <xdr:rowOff>76200</xdr:rowOff>
              </to>
            </anchor>
          </objectPr>
        </oleObject>
      </mc:Choice>
      <mc:Fallback>
        <oleObject progId="Word.Document.12" shapeId="13313" r:id="rId4"/>
      </mc:Fallback>
    </mc:AlternateContent>
  </oleObjects>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76"/>
  <sheetViews>
    <sheetView topLeftCell="A46" zoomScale="70" zoomScaleNormal="70" workbookViewId="0">
      <selection activeCell="O67" sqref="O67"/>
    </sheetView>
  </sheetViews>
  <sheetFormatPr defaultColWidth="9.140625" defaultRowHeight="15" x14ac:dyDescent="0.25"/>
  <cols>
    <col min="1" max="2" width="9.140625" style="59"/>
    <col min="3" max="3" width="10.140625" style="59" customWidth="1"/>
    <col min="4" max="16384" width="9.140625" style="59"/>
  </cols>
  <sheetData>
    <row r="1" spans="1:22" ht="21" x14ac:dyDescent="0.35">
      <c r="A1" s="63" t="s">
        <v>23</v>
      </c>
      <c r="B1" s="61"/>
      <c r="C1" s="61"/>
      <c r="I1" s="63" t="s">
        <v>53</v>
      </c>
      <c r="M1" s="74"/>
      <c r="N1" s="75"/>
      <c r="O1" s="75"/>
      <c r="P1" s="76"/>
      <c r="Q1" s="76"/>
      <c r="R1" s="76"/>
      <c r="S1" s="76"/>
      <c r="T1" s="76"/>
      <c r="U1" s="74"/>
      <c r="V1" s="76"/>
    </row>
    <row r="2" spans="1:22" x14ac:dyDescent="0.25">
      <c r="A2" s="61"/>
      <c r="B2" s="65">
        <v>4.0999999999999996</v>
      </c>
      <c r="C2" s="61" t="s">
        <v>24</v>
      </c>
      <c r="D2" s="297" t="s">
        <v>188</v>
      </c>
      <c r="M2" s="75"/>
      <c r="N2" s="28"/>
      <c r="O2" s="75"/>
      <c r="P2" s="76"/>
      <c r="Q2" s="76"/>
      <c r="R2" s="76"/>
      <c r="S2" s="76"/>
      <c r="T2" s="76"/>
      <c r="U2" s="76"/>
      <c r="V2" s="76"/>
    </row>
    <row r="3" spans="1:22" x14ac:dyDescent="0.25">
      <c r="A3" s="61"/>
      <c r="B3" s="65" t="s">
        <v>55</v>
      </c>
      <c r="C3" s="61" t="s">
        <v>26</v>
      </c>
      <c r="D3" s="297" t="s">
        <v>280</v>
      </c>
      <c r="M3" s="75"/>
      <c r="N3" s="28"/>
      <c r="O3" s="75"/>
      <c r="P3" s="76"/>
      <c r="Q3" s="76"/>
      <c r="R3" s="76"/>
      <c r="S3" s="76"/>
      <c r="T3" s="76"/>
      <c r="U3" s="76"/>
      <c r="V3" s="76"/>
    </row>
    <row r="4" spans="1:22" x14ac:dyDescent="0.25">
      <c r="A4" s="61"/>
      <c r="B4" s="25" t="s">
        <v>27</v>
      </c>
      <c r="C4" s="61"/>
      <c r="D4" s="26" t="s">
        <v>250</v>
      </c>
      <c r="E4" s="66"/>
      <c r="F4" s="66"/>
      <c r="G4" s="66"/>
      <c r="H4" s="66"/>
      <c r="I4" s="66"/>
      <c r="J4" s="66"/>
      <c r="M4" s="75"/>
      <c r="N4" s="25"/>
      <c r="O4" s="75"/>
      <c r="P4" s="75"/>
      <c r="Q4" s="76"/>
      <c r="R4" s="76"/>
      <c r="S4" s="76"/>
      <c r="T4" s="76"/>
      <c r="U4" s="76"/>
      <c r="V4" s="76"/>
    </row>
    <row r="5" spans="1:22" x14ac:dyDescent="0.25">
      <c r="A5" s="61"/>
      <c r="B5" s="28"/>
      <c r="C5" s="61"/>
      <c r="M5" s="75"/>
      <c r="N5" s="28"/>
      <c r="O5" s="75"/>
      <c r="P5" s="76"/>
      <c r="Q5" s="76"/>
      <c r="R5" s="76"/>
      <c r="S5" s="76"/>
      <c r="T5" s="76"/>
      <c r="U5" s="76"/>
      <c r="V5" s="76"/>
    </row>
    <row r="6" spans="1:22" x14ac:dyDescent="0.25">
      <c r="A6" s="61"/>
      <c r="B6" s="61"/>
      <c r="C6" s="61"/>
      <c r="F6" s="26" t="s">
        <v>29</v>
      </c>
      <c r="G6" s="26"/>
      <c r="H6" s="26" t="s">
        <v>279</v>
      </c>
      <c r="I6" s="26"/>
      <c r="J6" s="26"/>
      <c r="M6" s="75"/>
      <c r="N6" s="75"/>
      <c r="O6" s="75"/>
      <c r="P6" s="76"/>
      <c r="Q6" s="76"/>
      <c r="R6" s="75"/>
      <c r="S6" s="75"/>
      <c r="T6" s="75"/>
      <c r="U6" s="75"/>
      <c r="V6" s="75"/>
    </row>
    <row r="7" spans="1:22" ht="26.25" x14ac:dyDescent="0.25">
      <c r="A7" s="60" t="s">
        <v>31</v>
      </c>
      <c r="B7" s="60" t="s">
        <v>32</v>
      </c>
      <c r="C7" s="60" t="s">
        <v>33</v>
      </c>
      <c r="M7" s="112"/>
      <c r="N7" s="112"/>
      <c r="O7" s="112"/>
      <c r="P7" s="76"/>
      <c r="Q7" s="76"/>
      <c r="R7" s="76"/>
      <c r="S7" s="76"/>
      <c r="T7" s="76"/>
      <c r="U7" s="76"/>
      <c r="V7" s="76"/>
    </row>
    <row r="8" spans="1:22" x14ac:dyDescent="0.25">
      <c r="A8" s="61"/>
      <c r="B8" s="62" t="s">
        <v>34</v>
      </c>
      <c r="C8" s="62" t="s">
        <v>3</v>
      </c>
      <c r="M8" s="75"/>
      <c r="N8" s="28"/>
      <c r="O8" s="28"/>
      <c r="P8" s="76"/>
      <c r="Q8" s="76"/>
      <c r="R8" s="76"/>
      <c r="S8" s="76"/>
      <c r="T8" s="76"/>
      <c r="U8" s="76"/>
      <c r="V8" s="76"/>
    </row>
    <row r="9" spans="1:22" x14ac:dyDescent="0.25">
      <c r="A9" s="65">
        <v>1</v>
      </c>
      <c r="B9" s="32"/>
      <c r="C9" s="32">
        <v>4</v>
      </c>
      <c r="E9" s="61" t="s">
        <v>35</v>
      </c>
      <c r="F9" s="61"/>
      <c r="M9" s="28"/>
      <c r="N9" s="28"/>
      <c r="O9" s="28"/>
      <c r="P9" s="76"/>
      <c r="Q9" s="75"/>
      <c r="R9" s="75"/>
      <c r="S9" s="76"/>
      <c r="T9" s="76"/>
      <c r="U9" s="76"/>
      <c r="V9" s="76"/>
    </row>
    <row r="10" spans="1:22" x14ac:dyDescent="0.25">
      <c r="A10" s="65">
        <v>1</v>
      </c>
      <c r="B10" s="65"/>
      <c r="C10" s="183">
        <v>4</v>
      </c>
      <c r="E10" s="61" t="s">
        <v>36</v>
      </c>
      <c r="F10" s="61"/>
      <c r="M10" s="28"/>
      <c r="N10" s="28"/>
      <c r="O10" s="28"/>
      <c r="P10" s="76"/>
      <c r="Q10" s="75"/>
      <c r="R10" s="75"/>
      <c r="S10" s="76"/>
      <c r="T10" s="76"/>
      <c r="U10" s="76"/>
      <c r="V10" s="76"/>
    </row>
    <row r="11" spans="1:22" x14ac:dyDescent="0.25">
      <c r="A11" s="65">
        <v>1</v>
      </c>
      <c r="B11" s="65"/>
      <c r="C11" s="183">
        <v>3</v>
      </c>
      <c r="E11" s="61" t="s">
        <v>37</v>
      </c>
      <c r="F11" s="61"/>
      <c r="M11" s="28"/>
      <c r="N11" s="28"/>
      <c r="O11" s="28"/>
      <c r="P11" s="76"/>
      <c r="Q11" s="75"/>
      <c r="R11" s="75"/>
      <c r="S11" s="76"/>
      <c r="T11" s="76"/>
      <c r="U11" s="76"/>
      <c r="V11" s="76"/>
    </row>
    <row r="12" spans="1:22" x14ac:dyDescent="0.25">
      <c r="A12" s="65">
        <v>1</v>
      </c>
      <c r="B12" s="65"/>
      <c r="C12" s="183">
        <v>2</v>
      </c>
      <c r="E12" s="61" t="s">
        <v>38</v>
      </c>
      <c r="F12" s="61"/>
      <c r="M12" s="28"/>
      <c r="N12" s="28"/>
      <c r="O12" s="28"/>
      <c r="P12" s="76"/>
      <c r="Q12" s="75"/>
      <c r="R12" s="75"/>
      <c r="S12" s="76"/>
      <c r="T12" s="76"/>
      <c r="U12" s="76"/>
      <c r="V12" s="76"/>
    </row>
    <row r="13" spans="1:22" x14ac:dyDescent="0.25">
      <c r="A13" s="65">
        <v>1</v>
      </c>
      <c r="B13" s="65"/>
      <c r="C13" s="183">
        <v>4</v>
      </c>
      <c r="E13" s="61" t="s">
        <v>39</v>
      </c>
      <c r="M13" s="28"/>
      <c r="N13" s="28"/>
      <c r="O13" s="28"/>
      <c r="P13" s="76"/>
      <c r="Q13" s="75"/>
      <c r="R13" s="76"/>
      <c r="S13" s="76"/>
      <c r="T13" s="76"/>
      <c r="U13" s="76"/>
      <c r="V13" s="76"/>
    </row>
    <row r="14" spans="1:22" x14ac:dyDescent="0.25">
      <c r="A14" s="65">
        <v>1</v>
      </c>
      <c r="B14" s="65"/>
      <c r="C14" s="183">
        <v>3</v>
      </c>
      <c r="E14" s="61" t="s">
        <v>40</v>
      </c>
      <c r="M14" s="28"/>
      <c r="N14" s="28"/>
      <c r="O14" s="28"/>
      <c r="P14" s="76"/>
      <c r="Q14" s="75"/>
      <c r="R14" s="76"/>
      <c r="S14" s="76"/>
      <c r="T14" s="76"/>
      <c r="U14" s="76"/>
      <c r="V14" s="76"/>
    </row>
    <row r="15" spans="1:22" x14ac:dyDescent="0.25">
      <c r="A15" s="65">
        <v>1</v>
      </c>
      <c r="B15" s="65"/>
      <c r="C15" s="183">
        <v>3</v>
      </c>
      <c r="E15" s="61" t="s">
        <v>41</v>
      </c>
      <c r="M15" s="28"/>
      <c r="N15" s="28"/>
      <c r="O15" s="28"/>
      <c r="P15" s="76"/>
      <c r="Q15" s="75"/>
      <c r="R15" s="76"/>
      <c r="S15" s="76"/>
      <c r="T15" s="76"/>
      <c r="U15" s="76"/>
      <c r="V15" s="76"/>
    </row>
    <row r="16" spans="1:22" x14ac:dyDescent="0.25">
      <c r="A16" s="65">
        <v>1</v>
      </c>
      <c r="B16" s="65"/>
      <c r="C16" s="183">
        <v>4</v>
      </c>
      <c r="E16" s="61" t="s">
        <v>42</v>
      </c>
      <c r="M16" s="28"/>
      <c r="N16" s="28"/>
      <c r="O16" s="28"/>
      <c r="P16" s="76"/>
      <c r="Q16" s="75"/>
      <c r="R16" s="76"/>
      <c r="S16" s="76"/>
      <c r="T16" s="76"/>
      <c r="U16" s="76"/>
      <c r="V16" s="76"/>
    </row>
    <row r="17" spans="1:22" x14ac:dyDescent="0.25">
      <c r="A17" s="65">
        <v>1</v>
      </c>
      <c r="B17" s="65"/>
      <c r="C17" s="183">
        <v>3</v>
      </c>
      <c r="E17" s="61" t="s">
        <v>43</v>
      </c>
      <c r="F17" s="61"/>
      <c r="M17" s="28"/>
      <c r="N17" s="28"/>
      <c r="O17" s="28"/>
      <c r="P17" s="76"/>
      <c r="Q17" s="75"/>
      <c r="R17" s="75"/>
      <c r="S17" s="76"/>
      <c r="T17" s="76"/>
      <c r="U17" s="76"/>
      <c r="V17" s="76"/>
    </row>
    <row r="18" spans="1:22" x14ac:dyDescent="0.25">
      <c r="A18" s="65">
        <v>1</v>
      </c>
      <c r="B18" s="65"/>
      <c r="C18" s="183">
        <v>3</v>
      </c>
      <c r="E18" s="61" t="s">
        <v>44</v>
      </c>
      <c r="F18" s="61"/>
      <c r="M18" s="28"/>
      <c r="N18" s="28"/>
      <c r="O18" s="28"/>
      <c r="P18" s="76"/>
      <c r="Q18" s="75"/>
      <c r="R18" s="75"/>
      <c r="S18" s="76"/>
      <c r="T18" s="76"/>
      <c r="U18" s="76"/>
      <c r="V18" s="76"/>
    </row>
    <row r="19" spans="1:22" x14ac:dyDescent="0.25">
      <c r="A19" s="65">
        <v>1</v>
      </c>
      <c r="B19" s="65"/>
      <c r="C19" s="183">
        <v>2</v>
      </c>
      <c r="E19" s="61" t="s">
        <v>45</v>
      </c>
      <c r="F19" s="61"/>
      <c r="M19" s="28"/>
      <c r="N19" s="28"/>
      <c r="O19" s="28"/>
      <c r="P19" s="76"/>
      <c r="Q19" s="75"/>
      <c r="R19" s="75"/>
      <c r="S19" s="76"/>
      <c r="T19" s="76"/>
      <c r="U19" s="76"/>
      <c r="V19" s="76"/>
    </row>
    <row r="20" spans="1:22" x14ac:dyDescent="0.25">
      <c r="A20" s="65">
        <v>1</v>
      </c>
      <c r="B20" s="65"/>
      <c r="C20" s="183">
        <v>2</v>
      </c>
      <c r="E20" s="61" t="s">
        <v>46</v>
      </c>
      <c r="F20" s="61"/>
      <c r="M20" s="28"/>
      <c r="N20" s="28"/>
      <c r="O20" s="28"/>
      <c r="P20" s="76"/>
      <c r="Q20" s="75"/>
      <c r="R20" s="75"/>
      <c r="S20" s="76"/>
      <c r="T20" s="76"/>
      <c r="U20" s="76"/>
      <c r="V20" s="76"/>
    </row>
    <row r="21" spans="1:22" x14ac:dyDescent="0.25">
      <c r="A21" s="65">
        <v>1</v>
      </c>
      <c r="B21" s="65"/>
      <c r="C21" s="183">
        <v>4</v>
      </c>
      <c r="E21" s="61" t="s">
        <v>129</v>
      </c>
      <c r="M21" s="28"/>
      <c r="N21" s="28"/>
      <c r="O21" s="28"/>
      <c r="P21" s="76"/>
      <c r="Q21" s="75"/>
      <c r="R21" s="76"/>
      <c r="S21" s="76"/>
      <c r="T21" s="76"/>
      <c r="U21" s="76"/>
      <c r="V21" s="76"/>
    </row>
    <row r="22" spans="1:22" x14ac:dyDescent="0.25">
      <c r="A22" s="65">
        <v>1</v>
      </c>
      <c r="B22" s="65"/>
      <c r="C22" s="65">
        <v>4</v>
      </c>
      <c r="M22" s="28"/>
      <c r="N22" s="28"/>
      <c r="O22" s="28"/>
      <c r="P22" s="76"/>
      <c r="Q22" s="76"/>
      <c r="R22" s="76"/>
      <c r="S22" s="76"/>
      <c r="T22" s="76"/>
      <c r="U22" s="76"/>
      <c r="V22" s="76"/>
    </row>
    <row r="23" spans="1:22" x14ac:dyDescent="0.25">
      <c r="A23" s="65">
        <v>1</v>
      </c>
      <c r="B23" s="58"/>
      <c r="C23" s="32">
        <v>4</v>
      </c>
      <c r="M23" s="28"/>
      <c r="N23" s="28"/>
      <c r="O23" s="114"/>
      <c r="P23" s="76"/>
      <c r="Q23" s="76"/>
      <c r="R23" s="76"/>
      <c r="S23" s="76"/>
      <c r="T23" s="76"/>
      <c r="U23" s="76"/>
      <c r="V23" s="76"/>
    </row>
    <row r="24" spans="1:22" x14ac:dyDescent="0.25">
      <c r="A24" s="65">
        <v>1</v>
      </c>
      <c r="B24" s="58"/>
      <c r="C24" s="32">
        <v>4</v>
      </c>
      <c r="M24" s="28"/>
      <c r="N24" s="28"/>
      <c r="O24" s="114"/>
      <c r="P24" s="76"/>
      <c r="Q24" s="76"/>
      <c r="R24" s="76"/>
      <c r="S24" s="76"/>
      <c r="T24" s="76"/>
      <c r="U24" s="76"/>
      <c r="V24" s="76"/>
    </row>
    <row r="25" spans="1:22" ht="15.75" x14ac:dyDescent="0.25">
      <c r="A25" s="33"/>
      <c r="B25" s="33"/>
      <c r="C25" s="34"/>
      <c r="E25" s="35"/>
      <c r="M25" s="116"/>
      <c r="N25" s="116"/>
      <c r="O25" s="113"/>
      <c r="P25" s="76"/>
      <c r="Q25" s="115"/>
      <c r="R25" s="76"/>
      <c r="S25" s="76"/>
      <c r="T25" s="76"/>
      <c r="U25" s="76"/>
      <c r="V25" s="76"/>
    </row>
    <row r="26" spans="1:22" ht="15.75" x14ac:dyDescent="0.25">
      <c r="A26" s="33"/>
      <c r="B26" s="33"/>
      <c r="C26" s="34"/>
      <c r="E26" s="35"/>
      <c r="M26" s="116"/>
      <c r="N26" s="116"/>
      <c r="O26" s="113"/>
      <c r="P26" s="76"/>
      <c r="Q26" s="115"/>
      <c r="R26" s="76"/>
      <c r="S26" s="76"/>
      <c r="T26" s="76"/>
      <c r="U26" s="76"/>
      <c r="V26" s="76"/>
    </row>
    <row r="27" spans="1:22" ht="15.75" x14ac:dyDescent="0.25">
      <c r="A27" s="33"/>
      <c r="B27" s="33"/>
      <c r="C27" s="34"/>
      <c r="E27" s="35"/>
      <c r="M27" s="116"/>
      <c r="N27" s="116"/>
      <c r="O27" s="113"/>
      <c r="P27" s="76"/>
      <c r="Q27" s="115"/>
      <c r="R27" s="76"/>
      <c r="S27" s="76"/>
      <c r="T27" s="76"/>
      <c r="U27" s="76"/>
      <c r="V27" s="76"/>
    </row>
    <row r="28" spans="1:22" ht="15.75" x14ac:dyDescent="0.25">
      <c r="A28" s="33"/>
      <c r="B28" s="33"/>
      <c r="C28" s="34"/>
      <c r="E28" s="35" t="s">
        <v>281</v>
      </c>
      <c r="M28" s="116"/>
      <c r="N28" s="116"/>
      <c r="O28" s="113"/>
      <c r="P28" s="76"/>
      <c r="Q28" s="115"/>
      <c r="R28" s="76"/>
      <c r="S28" s="76"/>
      <c r="T28" s="76"/>
      <c r="U28" s="76"/>
      <c r="V28" s="76"/>
    </row>
    <row r="29" spans="1:22" ht="15.75" x14ac:dyDescent="0.25">
      <c r="A29" s="33"/>
      <c r="B29" s="33"/>
      <c r="C29" s="34"/>
      <c r="E29" s="35"/>
      <c r="M29" s="116"/>
      <c r="N29" s="116"/>
      <c r="O29" s="113"/>
      <c r="P29" s="76"/>
      <c r="Q29" s="115"/>
      <c r="R29" s="76"/>
      <c r="S29" s="76"/>
      <c r="T29" s="76"/>
      <c r="U29" s="76"/>
      <c r="V29" s="76"/>
    </row>
    <row r="30" spans="1:22" x14ac:dyDescent="0.25">
      <c r="A30" s="33"/>
      <c r="B30" s="33"/>
      <c r="C30" s="34"/>
      <c r="M30" s="116"/>
      <c r="N30" s="116"/>
      <c r="O30" s="113"/>
      <c r="P30" s="76"/>
      <c r="Q30" s="76"/>
      <c r="R30" s="76"/>
      <c r="S30" s="76"/>
      <c r="T30" s="76"/>
      <c r="U30" s="76"/>
      <c r="V30" s="76"/>
    </row>
    <row r="31" spans="1:22" x14ac:dyDescent="0.25">
      <c r="A31" s="65"/>
      <c r="B31" s="65"/>
      <c r="C31" s="65"/>
      <c r="M31" s="28"/>
      <c r="N31" s="28"/>
      <c r="O31" s="28"/>
      <c r="P31" s="76"/>
      <c r="Q31" s="76"/>
      <c r="R31" s="76"/>
      <c r="S31" s="76"/>
      <c r="T31" s="76"/>
      <c r="U31" s="76"/>
      <c r="V31" s="76"/>
    </row>
    <row r="32" spans="1:22" x14ac:dyDescent="0.25">
      <c r="A32" s="61"/>
      <c r="B32" s="64"/>
      <c r="C32" s="64">
        <f>SUM(C9:C31)</f>
        <v>53</v>
      </c>
      <c r="D32" s="61" t="s">
        <v>48</v>
      </c>
      <c r="M32" s="75"/>
      <c r="N32" s="75"/>
      <c r="O32" s="75"/>
      <c r="P32" s="75"/>
      <c r="Q32" s="76"/>
      <c r="R32" s="76"/>
      <c r="S32" s="76"/>
      <c r="T32" s="76"/>
      <c r="U32" s="76"/>
      <c r="V32" s="76"/>
    </row>
    <row r="33" spans="1:22" x14ac:dyDescent="0.25">
      <c r="A33" s="64">
        <f>SUM(A9:A29)</f>
        <v>16</v>
      </c>
      <c r="B33" s="61" t="s">
        <v>49</v>
      </c>
      <c r="C33" s="61"/>
      <c r="M33" s="75"/>
      <c r="N33" s="75"/>
      <c r="O33" s="75"/>
      <c r="P33" s="76"/>
      <c r="Q33" s="76"/>
      <c r="R33" s="76"/>
      <c r="S33" s="76"/>
      <c r="T33" s="76"/>
      <c r="U33" s="76"/>
      <c r="V33" s="76"/>
    </row>
    <row r="34" spans="1:22" x14ac:dyDescent="0.25">
      <c r="A34" s="61"/>
      <c r="B34" s="180">
        <f>C32/A33</f>
        <v>3.3125</v>
      </c>
      <c r="C34" s="61" t="s">
        <v>50</v>
      </c>
      <c r="M34" s="75"/>
      <c r="N34" s="75"/>
      <c r="O34" s="75"/>
      <c r="P34" s="76"/>
      <c r="Q34" s="76"/>
      <c r="R34" s="76"/>
      <c r="S34" s="76"/>
      <c r="T34" s="76"/>
      <c r="U34" s="76"/>
      <c r="V34" s="76"/>
    </row>
    <row r="35" spans="1:22" x14ac:dyDescent="0.25">
      <c r="A35" s="61"/>
      <c r="B35" s="61"/>
      <c r="C35" s="61"/>
      <c r="D35" s="65">
        <v>4</v>
      </c>
      <c r="E35" s="61" t="s">
        <v>51</v>
      </c>
      <c r="M35" s="75"/>
      <c r="N35" s="75"/>
      <c r="O35" s="75"/>
      <c r="P35" s="28"/>
      <c r="Q35" s="75"/>
      <c r="R35" s="76"/>
      <c r="S35" s="76"/>
      <c r="T35" s="76"/>
      <c r="U35" s="76"/>
      <c r="V35" s="76"/>
    </row>
    <row r="36" spans="1:22" x14ac:dyDescent="0.25">
      <c r="A36" s="61"/>
      <c r="B36" s="61"/>
      <c r="C36" s="61"/>
      <c r="D36" s="67">
        <f>B34/D35</f>
        <v>0.828125</v>
      </c>
      <c r="E36" s="61" t="s">
        <v>52</v>
      </c>
      <c r="K36" s="118"/>
      <c r="M36" s="75"/>
      <c r="N36" s="75"/>
      <c r="O36" s="75"/>
      <c r="P36" s="118"/>
      <c r="Q36" s="75"/>
      <c r="R36" s="76"/>
      <c r="S36" s="76"/>
      <c r="T36" s="76"/>
      <c r="U36" s="76"/>
      <c r="V36" s="76"/>
    </row>
    <row r="37" spans="1:22" x14ac:dyDescent="0.25">
      <c r="A37" s="61"/>
      <c r="B37" s="61"/>
      <c r="C37" s="61"/>
      <c r="M37" s="75"/>
      <c r="N37" s="75"/>
      <c r="O37" s="75"/>
      <c r="P37" s="76"/>
      <c r="Q37" s="76"/>
      <c r="R37" s="76"/>
      <c r="S37" s="76"/>
      <c r="T37" s="76"/>
      <c r="U37" s="76"/>
      <c r="V37" s="76"/>
    </row>
    <row r="38" spans="1:22" ht="15.75" x14ac:dyDescent="0.25">
      <c r="A38" s="153" t="s">
        <v>146</v>
      </c>
      <c r="M38" s="76"/>
      <c r="N38" s="76"/>
      <c r="O38" s="76"/>
      <c r="P38" s="76"/>
      <c r="Q38" s="76"/>
      <c r="R38" s="76"/>
      <c r="S38" s="76"/>
      <c r="T38" s="76"/>
      <c r="U38" s="76"/>
      <c r="V38" s="76"/>
    </row>
    <row r="39" spans="1:22" x14ac:dyDescent="0.25">
      <c r="M39" s="76"/>
      <c r="N39" s="76"/>
      <c r="O39" s="76"/>
      <c r="P39" s="76"/>
      <c r="Q39" s="76"/>
      <c r="R39" s="76"/>
      <c r="S39" s="76"/>
      <c r="T39" s="76"/>
      <c r="U39" s="76"/>
      <c r="V39" s="76"/>
    </row>
    <row r="40" spans="1:22" x14ac:dyDescent="0.25">
      <c r="M40" s="76"/>
      <c r="N40" s="76"/>
      <c r="O40" s="76"/>
      <c r="P40" s="76"/>
      <c r="Q40" s="76"/>
      <c r="R40" s="76"/>
      <c r="S40" s="76"/>
      <c r="T40" s="76"/>
      <c r="U40" s="76"/>
      <c r="V40" s="76"/>
    </row>
    <row r="41" spans="1:22" x14ac:dyDescent="0.25">
      <c r="M41" s="76"/>
      <c r="N41" s="76"/>
      <c r="O41" s="76"/>
      <c r="P41" s="76"/>
      <c r="Q41" s="76"/>
      <c r="R41" s="76"/>
      <c r="S41" s="76"/>
      <c r="T41" s="76"/>
      <c r="U41" s="76"/>
      <c r="V41" s="76"/>
    </row>
    <row r="42" spans="1:22" x14ac:dyDescent="0.25">
      <c r="M42" s="76"/>
      <c r="N42" s="76"/>
      <c r="O42" s="76"/>
      <c r="P42" s="76"/>
      <c r="Q42" s="76"/>
      <c r="R42" s="76"/>
      <c r="S42" s="76"/>
      <c r="T42" s="76"/>
      <c r="U42" s="76"/>
      <c r="V42" s="76"/>
    </row>
    <row r="43" spans="1:22" x14ac:dyDescent="0.25">
      <c r="M43" s="76"/>
      <c r="N43" s="76"/>
      <c r="O43" s="76"/>
      <c r="P43" s="76"/>
      <c r="Q43" s="76"/>
      <c r="R43" s="76"/>
      <c r="S43" s="76"/>
      <c r="T43" s="76"/>
      <c r="U43" s="76"/>
      <c r="V43" s="76"/>
    </row>
    <row r="44" spans="1:22" x14ac:dyDescent="0.25">
      <c r="M44" s="76"/>
      <c r="N44" s="76"/>
      <c r="O44" s="76"/>
      <c r="P44" s="76"/>
      <c r="Q44" s="76"/>
      <c r="R44" s="76"/>
      <c r="S44" s="76"/>
      <c r="T44" s="76"/>
      <c r="U44" s="76"/>
      <c r="V44" s="76"/>
    </row>
    <row r="45" spans="1:22" x14ac:dyDescent="0.25">
      <c r="M45" s="76"/>
      <c r="N45" s="76"/>
      <c r="O45" s="76"/>
      <c r="P45" s="76"/>
      <c r="Q45" s="76"/>
      <c r="R45" s="76"/>
      <c r="S45" s="76"/>
      <c r="T45" s="76"/>
      <c r="U45" s="76"/>
      <c r="V45" s="76"/>
    </row>
    <row r="46" spans="1:22" x14ac:dyDescent="0.25">
      <c r="M46" s="76"/>
      <c r="N46" s="76"/>
      <c r="O46" s="76"/>
      <c r="P46" s="76"/>
      <c r="Q46" s="76"/>
      <c r="R46" s="76"/>
      <c r="S46" s="76"/>
      <c r="T46" s="76"/>
      <c r="U46" s="76"/>
      <c r="V46" s="76"/>
    </row>
    <row r="47" spans="1:22" x14ac:dyDescent="0.25">
      <c r="M47" s="76"/>
      <c r="N47" s="76"/>
      <c r="O47" s="76"/>
      <c r="P47" s="76"/>
      <c r="Q47" s="76"/>
      <c r="R47" s="76"/>
      <c r="S47" s="76"/>
      <c r="T47" s="76"/>
      <c r="U47" s="76"/>
      <c r="V47" s="76"/>
    </row>
    <row r="48" spans="1:22" x14ac:dyDescent="0.25">
      <c r="M48" s="76"/>
      <c r="N48" s="76"/>
      <c r="O48" s="76"/>
      <c r="P48" s="76"/>
      <c r="Q48" s="76"/>
      <c r="R48" s="76"/>
      <c r="S48" s="76"/>
      <c r="T48" s="76"/>
      <c r="U48" s="76"/>
      <c r="V48" s="76"/>
    </row>
    <row r="49" spans="13:22" x14ac:dyDescent="0.25">
      <c r="M49" s="76"/>
      <c r="N49" s="76"/>
      <c r="O49" s="76"/>
      <c r="P49" s="76"/>
      <c r="Q49" s="76"/>
      <c r="R49" s="76"/>
      <c r="S49" s="76"/>
      <c r="T49" s="76"/>
      <c r="U49" s="76"/>
      <c r="V49" s="76"/>
    </row>
    <row r="50" spans="13:22" x14ac:dyDescent="0.25">
      <c r="M50" s="76"/>
      <c r="N50" s="76"/>
      <c r="O50" s="76"/>
      <c r="P50" s="76"/>
      <c r="Q50" s="76"/>
      <c r="R50" s="76"/>
      <c r="S50" s="76"/>
      <c r="T50" s="76"/>
      <c r="U50" s="76"/>
      <c r="V50" s="76"/>
    </row>
    <row r="51" spans="13:22" x14ac:dyDescent="0.25">
      <c r="M51" s="76"/>
      <c r="N51" s="76"/>
      <c r="O51" s="76"/>
      <c r="P51" s="76"/>
      <c r="Q51" s="76"/>
      <c r="R51" s="76"/>
      <c r="S51" s="76"/>
      <c r="T51" s="76"/>
      <c r="U51" s="76"/>
      <c r="V51" s="76"/>
    </row>
    <row r="52" spans="13:22" x14ac:dyDescent="0.25">
      <c r="M52" s="76"/>
      <c r="N52" s="76"/>
      <c r="O52" s="76"/>
      <c r="P52" s="76"/>
      <c r="Q52" s="76"/>
      <c r="R52" s="76"/>
      <c r="S52" s="76"/>
      <c r="T52" s="76"/>
      <c r="U52" s="76"/>
      <c r="V52" s="76"/>
    </row>
    <row r="53" spans="13:22" x14ac:dyDescent="0.25">
      <c r="M53" s="76"/>
      <c r="N53" s="76"/>
      <c r="O53" s="76"/>
      <c r="P53" s="76"/>
      <c r="Q53" s="76"/>
      <c r="R53" s="76"/>
      <c r="S53" s="76"/>
      <c r="T53" s="76"/>
      <c r="U53" s="76"/>
      <c r="V53" s="76"/>
    </row>
    <row r="54" spans="13:22" x14ac:dyDescent="0.25">
      <c r="M54" s="76"/>
      <c r="N54" s="76"/>
      <c r="O54" s="76"/>
      <c r="P54" s="76"/>
      <c r="Q54" s="76"/>
      <c r="R54" s="76"/>
      <c r="S54" s="76"/>
      <c r="T54" s="76"/>
      <c r="U54" s="76"/>
      <c r="V54" s="76"/>
    </row>
    <row r="55" spans="13:22" x14ac:dyDescent="0.25">
      <c r="M55" s="76"/>
      <c r="N55" s="76"/>
      <c r="O55" s="76"/>
      <c r="P55" s="76"/>
      <c r="Q55" s="76"/>
      <c r="R55" s="76"/>
      <c r="S55" s="76"/>
      <c r="T55" s="76"/>
      <c r="U55" s="76"/>
      <c r="V55" s="76"/>
    </row>
    <row r="56" spans="13:22" x14ac:dyDescent="0.25">
      <c r="M56" s="76"/>
      <c r="N56" s="76"/>
      <c r="O56" s="76"/>
      <c r="P56" s="76"/>
      <c r="Q56" s="76"/>
      <c r="R56" s="76"/>
      <c r="S56" s="76"/>
      <c r="T56" s="76"/>
      <c r="U56" s="76"/>
      <c r="V56" s="76"/>
    </row>
    <row r="57" spans="13:22" x14ac:dyDescent="0.25">
      <c r="M57" s="76"/>
      <c r="N57" s="76"/>
      <c r="O57" s="76"/>
      <c r="P57" s="76"/>
      <c r="Q57" s="76"/>
      <c r="R57" s="76"/>
      <c r="S57" s="76"/>
      <c r="T57" s="76"/>
      <c r="U57" s="76"/>
      <c r="V57" s="76"/>
    </row>
    <row r="58" spans="13:22" x14ac:dyDescent="0.25">
      <c r="M58" s="76"/>
      <c r="N58" s="76"/>
      <c r="O58" s="76"/>
      <c r="P58" s="76"/>
      <c r="Q58" s="76"/>
      <c r="R58" s="76"/>
      <c r="S58" s="76"/>
      <c r="T58" s="76"/>
      <c r="U58" s="76"/>
      <c r="V58" s="76"/>
    </row>
    <row r="59" spans="13:22" x14ac:dyDescent="0.25">
      <c r="M59" s="76"/>
      <c r="N59" s="76"/>
      <c r="O59" s="76"/>
      <c r="P59" s="76"/>
      <c r="Q59" s="76"/>
      <c r="R59" s="76"/>
      <c r="S59" s="76"/>
      <c r="T59" s="76"/>
      <c r="U59" s="76"/>
      <c r="V59" s="76"/>
    </row>
    <row r="60" spans="13:22" x14ac:dyDescent="0.25">
      <c r="M60" s="76"/>
      <c r="N60" s="76"/>
      <c r="O60" s="76"/>
      <c r="P60" s="76"/>
      <c r="Q60" s="76"/>
      <c r="R60" s="76"/>
      <c r="S60" s="76"/>
      <c r="T60" s="76"/>
      <c r="U60" s="76"/>
      <c r="V60" s="76"/>
    </row>
    <row r="61" spans="13:22" x14ac:dyDescent="0.25">
      <c r="M61" s="76"/>
      <c r="N61" s="76"/>
      <c r="O61" s="76"/>
      <c r="P61" s="76"/>
      <c r="Q61" s="76"/>
      <c r="R61" s="76"/>
      <c r="S61" s="76"/>
      <c r="T61" s="76"/>
      <c r="U61" s="76"/>
      <c r="V61" s="76"/>
    </row>
    <row r="62" spans="13:22" x14ac:dyDescent="0.25">
      <c r="M62" s="76"/>
      <c r="N62" s="76"/>
      <c r="O62" s="76"/>
      <c r="P62" s="76"/>
      <c r="Q62" s="76"/>
      <c r="R62" s="76"/>
      <c r="S62" s="76"/>
      <c r="T62" s="76"/>
      <c r="U62" s="76"/>
      <c r="V62" s="76"/>
    </row>
    <row r="63" spans="13:22" x14ac:dyDescent="0.25">
      <c r="M63" s="76"/>
      <c r="N63" s="76"/>
      <c r="O63" s="76"/>
      <c r="P63" s="76"/>
      <c r="Q63" s="76"/>
      <c r="R63" s="76"/>
      <c r="S63" s="76"/>
      <c r="T63" s="76"/>
      <c r="U63" s="76"/>
      <c r="V63" s="76"/>
    </row>
    <row r="64" spans="13:22" x14ac:dyDescent="0.25">
      <c r="M64" s="76"/>
      <c r="N64" s="76"/>
      <c r="O64" s="76"/>
      <c r="P64" s="76"/>
      <c r="Q64" s="76"/>
      <c r="R64" s="76"/>
      <c r="S64" s="76"/>
      <c r="T64" s="76"/>
      <c r="U64" s="76"/>
      <c r="V64" s="76"/>
    </row>
    <row r="65" spans="13:22" x14ac:dyDescent="0.25">
      <c r="M65" s="76"/>
      <c r="N65" s="76"/>
      <c r="O65" s="76"/>
      <c r="P65" s="76"/>
      <c r="Q65" s="76"/>
      <c r="R65" s="76"/>
      <c r="S65" s="76"/>
      <c r="T65" s="76"/>
      <c r="U65" s="76"/>
      <c r="V65" s="76"/>
    </row>
    <row r="66" spans="13:22" x14ac:dyDescent="0.25">
      <c r="M66" s="76"/>
      <c r="N66" s="76"/>
      <c r="O66" s="76"/>
      <c r="P66" s="76"/>
      <c r="Q66" s="76"/>
      <c r="R66" s="76"/>
      <c r="S66" s="76"/>
      <c r="T66" s="76"/>
      <c r="U66" s="76"/>
      <c r="V66" s="76"/>
    </row>
    <row r="67" spans="13:22" x14ac:dyDescent="0.25">
      <c r="M67" s="76"/>
      <c r="N67" s="76"/>
      <c r="O67" s="76"/>
      <c r="P67" s="76"/>
      <c r="Q67" s="76"/>
      <c r="R67" s="76"/>
      <c r="S67" s="76"/>
      <c r="T67" s="76"/>
      <c r="U67" s="76"/>
      <c r="V67" s="76"/>
    </row>
    <row r="68" spans="13:22" x14ac:dyDescent="0.25">
      <c r="M68" s="76"/>
      <c r="N68" s="76"/>
      <c r="O68" s="76"/>
      <c r="P68" s="76"/>
      <c r="Q68" s="76"/>
      <c r="R68" s="76"/>
      <c r="S68" s="76"/>
      <c r="T68" s="76"/>
      <c r="U68" s="76"/>
      <c r="V68" s="76"/>
    </row>
    <row r="69" spans="13:22" x14ac:dyDescent="0.25">
      <c r="M69" s="76"/>
      <c r="N69" s="76"/>
      <c r="O69" s="76"/>
      <c r="P69" s="76"/>
      <c r="Q69" s="76"/>
      <c r="R69" s="76"/>
      <c r="S69" s="76"/>
      <c r="T69" s="76"/>
      <c r="U69" s="76"/>
      <c r="V69" s="76"/>
    </row>
    <row r="70" spans="13:22" x14ac:dyDescent="0.25">
      <c r="M70" s="76"/>
      <c r="N70" s="76"/>
      <c r="O70" s="76"/>
      <c r="P70" s="76"/>
      <c r="Q70" s="76"/>
      <c r="R70" s="76"/>
      <c r="S70" s="76"/>
      <c r="T70" s="76"/>
      <c r="U70" s="76"/>
      <c r="V70" s="76"/>
    </row>
    <row r="71" spans="13:22" x14ac:dyDescent="0.25">
      <c r="M71" s="76"/>
      <c r="N71" s="76"/>
      <c r="O71" s="76"/>
      <c r="P71" s="76"/>
      <c r="Q71" s="76"/>
      <c r="R71" s="76"/>
      <c r="S71" s="76"/>
      <c r="T71" s="76"/>
      <c r="U71" s="76"/>
      <c r="V71" s="76"/>
    </row>
    <row r="72" spans="13:22" x14ac:dyDescent="0.25">
      <c r="M72" s="76"/>
      <c r="N72" s="76"/>
      <c r="O72" s="76"/>
      <c r="P72" s="76"/>
      <c r="Q72" s="76"/>
      <c r="R72" s="76"/>
      <c r="S72" s="76"/>
      <c r="T72" s="76"/>
      <c r="U72" s="76"/>
      <c r="V72" s="76"/>
    </row>
    <row r="73" spans="13:22" x14ac:dyDescent="0.25">
      <c r="M73" s="76"/>
      <c r="N73" s="76"/>
      <c r="O73" s="76"/>
      <c r="P73" s="76"/>
      <c r="Q73" s="76"/>
      <c r="R73" s="76"/>
      <c r="S73" s="76"/>
      <c r="T73" s="76"/>
      <c r="U73" s="76"/>
      <c r="V73" s="76"/>
    </row>
    <row r="74" spans="13:22" x14ac:dyDescent="0.25">
      <c r="M74" s="76"/>
      <c r="N74" s="76"/>
      <c r="O74" s="76"/>
      <c r="P74" s="76"/>
      <c r="Q74" s="76"/>
      <c r="R74" s="76"/>
      <c r="S74" s="76"/>
      <c r="T74" s="76"/>
      <c r="U74" s="76"/>
      <c r="V74" s="76"/>
    </row>
    <row r="75" spans="13:22" x14ac:dyDescent="0.25">
      <c r="M75" s="76"/>
      <c r="N75" s="76"/>
      <c r="O75" s="76"/>
      <c r="P75" s="76"/>
      <c r="Q75" s="76"/>
      <c r="R75" s="76"/>
      <c r="S75" s="76"/>
      <c r="T75" s="76"/>
      <c r="U75" s="76"/>
      <c r="V75" s="76"/>
    </row>
    <row r="76" spans="13:22" x14ac:dyDescent="0.25">
      <c r="M76" s="76"/>
      <c r="N76" s="76"/>
      <c r="O76" s="76"/>
      <c r="P76" s="76"/>
      <c r="Q76" s="76"/>
      <c r="R76" s="76"/>
      <c r="S76" s="76"/>
      <c r="T76" s="76"/>
      <c r="U76" s="76"/>
      <c r="V76" s="76"/>
    </row>
  </sheetData>
  <pageMargins left="0.7" right="0.7" top="0.75" bottom="0.75" header="0.3" footer="0.3"/>
  <pageSetup scale="83" orientation="portrait" r:id="rId1"/>
  <drawing r:id="rId2"/>
  <legacyDrawing r:id="rId3"/>
  <oleObjects>
    <mc:AlternateContent xmlns:mc="http://schemas.openxmlformats.org/markup-compatibility/2006">
      <mc:Choice Requires="x14">
        <oleObject progId="Word.Document.12" shapeId="740353" r:id="rId4">
          <objectPr defaultSize="0" r:id="rId5">
            <anchor moveWithCells="1">
              <from>
                <xdr:col>1</xdr:col>
                <xdr:colOff>0</xdr:colOff>
                <xdr:row>39</xdr:row>
                <xdr:rowOff>0</xdr:rowOff>
              </from>
              <to>
                <xdr:col>10</xdr:col>
                <xdr:colOff>390525</xdr:colOff>
                <xdr:row>70</xdr:row>
                <xdr:rowOff>95250</xdr:rowOff>
              </to>
            </anchor>
          </objectPr>
        </oleObject>
      </mc:Choice>
      <mc:Fallback>
        <oleObject progId="Word.Document.12" shapeId="740353" r:id="rId4"/>
      </mc:Fallback>
    </mc:AlternateContent>
  </oleObjects>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76"/>
  <sheetViews>
    <sheetView topLeftCell="A46" zoomScale="70" zoomScaleNormal="70" workbookViewId="0">
      <selection activeCell="O60" sqref="O60"/>
    </sheetView>
  </sheetViews>
  <sheetFormatPr defaultColWidth="9.140625" defaultRowHeight="15" x14ac:dyDescent="0.25"/>
  <cols>
    <col min="1" max="2" width="9.140625" style="59"/>
    <col min="3" max="3" width="10.140625" style="59" customWidth="1"/>
    <col min="4" max="16384" width="9.140625" style="59"/>
  </cols>
  <sheetData>
    <row r="1" spans="1:22" ht="21" x14ac:dyDescent="0.35">
      <c r="A1" s="63" t="s">
        <v>23</v>
      </c>
      <c r="B1" s="61"/>
      <c r="C1" s="61"/>
      <c r="I1" s="63" t="s">
        <v>53</v>
      </c>
      <c r="M1" s="74"/>
      <c r="N1" s="75"/>
      <c r="O1" s="75"/>
      <c r="P1" s="76"/>
      <c r="Q1" s="76"/>
      <c r="R1" s="76"/>
      <c r="S1" s="76"/>
      <c r="T1" s="76"/>
      <c r="U1" s="74"/>
      <c r="V1" s="76"/>
    </row>
    <row r="2" spans="1:22" x14ac:dyDescent="0.25">
      <c r="A2" s="61"/>
      <c r="B2" s="65">
        <v>4.0999999999999996</v>
      </c>
      <c r="C2" s="61" t="s">
        <v>24</v>
      </c>
      <c r="D2" s="292" t="s">
        <v>188</v>
      </c>
      <c r="M2" s="75"/>
      <c r="N2" s="28"/>
      <c r="O2" s="75"/>
      <c r="P2" s="76"/>
      <c r="Q2" s="76"/>
      <c r="R2" s="76"/>
      <c r="S2" s="76"/>
      <c r="T2" s="76"/>
      <c r="U2" s="76"/>
      <c r="V2" s="76"/>
    </row>
    <row r="3" spans="1:22" x14ac:dyDescent="0.25">
      <c r="A3" s="61"/>
      <c r="B3" s="65" t="s">
        <v>55</v>
      </c>
      <c r="C3" s="61" t="s">
        <v>26</v>
      </c>
      <c r="D3" s="292" t="s">
        <v>280</v>
      </c>
      <c r="M3" s="75"/>
      <c r="N3" s="28"/>
      <c r="O3" s="75"/>
      <c r="P3" s="76"/>
      <c r="Q3" s="76"/>
      <c r="R3" s="76"/>
      <c r="S3" s="76"/>
      <c r="T3" s="76"/>
      <c r="U3" s="76"/>
      <c r="V3" s="76"/>
    </row>
    <row r="4" spans="1:22" x14ac:dyDescent="0.25">
      <c r="A4" s="61"/>
      <c r="B4" s="25" t="s">
        <v>27</v>
      </c>
      <c r="C4" s="61"/>
      <c r="D4" s="26" t="s">
        <v>250</v>
      </c>
      <c r="E4" s="66"/>
      <c r="F4" s="66"/>
      <c r="G4" s="66"/>
      <c r="H4" s="66"/>
      <c r="I4" s="66"/>
      <c r="J4" s="66"/>
      <c r="M4" s="75"/>
      <c r="N4" s="25"/>
      <c r="O4" s="75"/>
      <c r="P4" s="75"/>
      <c r="Q4" s="76"/>
      <c r="R4" s="76"/>
      <c r="S4" s="76"/>
      <c r="T4" s="76"/>
      <c r="U4" s="76"/>
      <c r="V4" s="76"/>
    </row>
    <row r="5" spans="1:22" x14ac:dyDescent="0.25">
      <c r="A5" s="61"/>
      <c r="B5" s="28"/>
      <c r="C5" s="61"/>
      <c r="M5" s="75"/>
      <c r="N5" s="28"/>
      <c r="O5" s="75"/>
      <c r="P5" s="76"/>
      <c r="Q5" s="76"/>
      <c r="R5" s="76"/>
      <c r="S5" s="76"/>
      <c r="T5" s="76"/>
      <c r="U5" s="76"/>
      <c r="V5" s="76"/>
    </row>
    <row r="6" spans="1:22" x14ac:dyDescent="0.25">
      <c r="A6" s="61"/>
      <c r="B6" s="61"/>
      <c r="C6" s="61"/>
      <c r="F6" s="26" t="s">
        <v>29</v>
      </c>
      <c r="G6" s="26"/>
      <c r="H6" s="26" t="s">
        <v>279</v>
      </c>
      <c r="I6" s="26"/>
      <c r="J6" s="26"/>
      <c r="M6" s="75"/>
      <c r="N6" s="75"/>
      <c r="O6" s="75"/>
      <c r="P6" s="76"/>
      <c r="Q6" s="76"/>
      <c r="R6" s="75"/>
      <c r="S6" s="75"/>
      <c r="T6" s="75"/>
      <c r="U6" s="75"/>
      <c r="V6" s="75"/>
    </row>
    <row r="7" spans="1:22" ht="26.25" x14ac:dyDescent="0.25">
      <c r="A7" s="60" t="s">
        <v>31</v>
      </c>
      <c r="B7" s="60" t="s">
        <v>32</v>
      </c>
      <c r="C7" s="60" t="s">
        <v>33</v>
      </c>
      <c r="M7" s="112"/>
      <c r="N7" s="112"/>
      <c r="O7" s="112"/>
      <c r="P7" s="76"/>
      <c r="Q7" s="76"/>
      <c r="R7" s="76"/>
      <c r="S7" s="76"/>
      <c r="T7" s="76"/>
      <c r="U7" s="76"/>
      <c r="V7" s="76"/>
    </row>
    <row r="8" spans="1:22" x14ac:dyDescent="0.25">
      <c r="A8" s="61"/>
      <c r="B8" s="62" t="s">
        <v>34</v>
      </c>
      <c r="C8" s="62" t="s">
        <v>3</v>
      </c>
      <c r="M8" s="75"/>
      <c r="N8" s="28"/>
      <c r="O8" s="28"/>
      <c r="P8" s="76"/>
      <c r="Q8" s="76"/>
      <c r="R8" s="76"/>
      <c r="S8" s="76"/>
      <c r="T8" s="76"/>
      <c r="U8" s="76"/>
      <c r="V8" s="76"/>
    </row>
    <row r="9" spans="1:22" x14ac:dyDescent="0.25">
      <c r="A9" s="65">
        <v>1</v>
      </c>
      <c r="B9" s="32"/>
      <c r="C9" s="32">
        <v>4</v>
      </c>
      <c r="E9" s="61" t="s">
        <v>35</v>
      </c>
      <c r="F9" s="61"/>
      <c r="M9" s="28"/>
      <c r="N9" s="28"/>
      <c r="O9" s="28"/>
      <c r="P9" s="76"/>
      <c r="Q9" s="75"/>
      <c r="R9" s="75"/>
      <c r="S9" s="76"/>
      <c r="T9" s="76"/>
      <c r="U9" s="76"/>
      <c r="V9" s="76"/>
    </row>
    <row r="10" spans="1:22" x14ac:dyDescent="0.25">
      <c r="A10" s="65">
        <v>1</v>
      </c>
      <c r="B10" s="65"/>
      <c r="C10" s="183">
        <v>4</v>
      </c>
      <c r="E10" s="61" t="s">
        <v>36</v>
      </c>
      <c r="F10" s="61"/>
      <c r="M10" s="28"/>
      <c r="N10" s="28"/>
      <c r="O10" s="28"/>
      <c r="P10" s="76"/>
      <c r="Q10" s="75"/>
      <c r="R10" s="75"/>
      <c r="S10" s="76"/>
      <c r="T10" s="76"/>
      <c r="U10" s="76"/>
      <c r="V10" s="76"/>
    </row>
    <row r="11" spans="1:22" x14ac:dyDescent="0.25">
      <c r="A11" s="65">
        <v>1</v>
      </c>
      <c r="B11" s="65"/>
      <c r="C11" s="183">
        <v>3</v>
      </c>
      <c r="E11" s="61" t="s">
        <v>37</v>
      </c>
      <c r="F11" s="61"/>
      <c r="M11" s="28"/>
      <c r="N11" s="28"/>
      <c r="O11" s="28"/>
      <c r="P11" s="76"/>
      <c r="Q11" s="75"/>
      <c r="R11" s="75"/>
      <c r="S11" s="76"/>
      <c r="T11" s="76"/>
      <c r="U11" s="76"/>
      <c r="V11" s="76"/>
    </row>
    <row r="12" spans="1:22" x14ac:dyDescent="0.25">
      <c r="A12" s="65">
        <v>1</v>
      </c>
      <c r="B12" s="65"/>
      <c r="C12" s="183">
        <v>2</v>
      </c>
      <c r="E12" s="61" t="s">
        <v>38</v>
      </c>
      <c r="F12" s="61"/>
      <c r="M12" s="28"/>
      <c r="N12" s="28"/>
      <c r="O12" s="28"/>
      <c r="P12" s="76"/>
      <c r="Q12" s="75"/>
      <c r="R12" s="75"/>
      <c r="S12" s="76"/>
      <c r="T12" s="76"/>
      <c r="U12" s="76"/>
      <c r="V12" s="76"/>
    </row>
    <row r="13" spans="1:22" x14ac:dyDescent="0.25">
      <c r="A13" s="65">
        <v>1</v>
      </c>
      <c r="B13" s="65"/>
      <c r="C13" s="183">
        <v>4</v>
      </c>
      <c r="E13" s="61" t="s">
        <v>39</v>
      </c>
      <c r="M13" s="28"/>
      <c r="N13" s="28"/>
      <c r="O13" s="28"/>
      <c r="P13" s="76"/>
      <c r="Q13" s="75"/>
      <c r="R13" s="76"/>
      <c r="S13" s="76"/>
      <c r="T13" s="76"/>
      <c r="U13" s="76"/>
      <c r="V13" s="76"/>
    </row>
    <row r="14" spans="1:22" x14ac:dyDescent="0.25">
      <c r="A14" s="65">
        <v>1</v>
      </c>
      <c r="B14" s="65"/>
      <c r="C14" s="183">
        <v>3</v>
      </c>
      <c r="E14" s="61" t="s">
        <v>40</v>
      </c>
      <c r="M14" s="28"/>
      <c r="N14" s="28"/>
      <c r="O14" s="28"/>
      <c r="P14" s="76"/>
      <c r="Q14" s="75"/>
      <c r="R14" s="76"/>
      <c r="S14" s="76"/>
      <c r="T14" s="76"/>
      <c r="U14" s="76"/>
      <c r="V14" s="76"/>
    </row>
    <row r="15" spans="1:22" x14ac:dyDescent="0.25">
      <c r="A15" s="65">
        <v>1</v>
      </c>
      <c r="B15" s="65"/>
      <c r="C15" s="183">
        <v>3</v>
      </c>
      <c r="E15" s="61" t="s">
        <v>41</v>
      </c>
      <c r="M15" s="28"/>
      <c r="N15" s="28"/>
      <c r="O15" s="28"/>
      <c r="P15" s="76"/>
      <c r="Q15" s="75"/>
      <c r="R15" s="76"/>
      <c r="S15" s="76"/>
      <c r="T15" s="76"/>
      <c r="U15" s="76"/>
      <c r="V15" s="76"/>
    </row>
    <row r="16" spans="1:22" x14ac:dyDescent="0.25">
      <c r="A16" s="65">
        <v>1</v>
      </c>
      <c r="B16" s="65"/>
      <c r="C16" s="183">
        <v>4</v>
      </c>
      <c r="E16" s="61" t="s">
        <v>42</v>
      </c>
      <c r="M16" s="28"/>
      <c r="N16" s="28"/>
      <c r="O16" s="28"/>
      <c r="P16" s="76"/>
      <c r="Q16" s="75"/>
      <c r="R16" s="76"/>
      <c r="S16" s="76"/>
      <c r="T16" s="76"/>
      <c r="U16" s="76"/>
      <c r="V16" s="76"/>
    </row>
    <row r="17" spans="1:22" x14ac:dyDescent="0.25">
      <c r="A17" s="65">
        <v>1</v>
      </c>
      <c r="B17" s="65"/>
      <c r="C17" s="183">
        <v>3</v>
      </c>
      <c r="E17" s="61" t="s">
        <v>43</v>
      </c>
      <c r="F17" s="61"/>
      <c r="M17" s="28"/>
      <c r="N17" s="28"/>
      <c r="O17" s="28"/>
      <c r="P17" s="76"/>
      <c r="Q17" s="75"/>
      <c r="R17" s="75"/>
      <c r="S17" s="76"/>
      <c r="T17" s="76"/>
      <c r="U17" s="76"/>
      <c r="V17" s="76"/>
    </row>
    <row r="18" spans="1:22" x14ac:dyDescent="0.25">
      <c r="A18" s="65">
        <v>1</v>
      </c>
      <c r="B18" s="65"/>
      <c r="C18" s="183">
        <v>3</v>
      </c>
      <c r="E18" s="61" t="s">
        <v>44</v>
      </c>
      <c r="F18" s="61"/>
      <c r="M18" s="28"/>
      <c r="N18" s="28"/>
      <c r="O18" s="28"/>
      <c r="P18" s="76"/>
      <c r="Q18" s="75"/>
      <c r="R18" s="75"/>
      <c r="S18" s="76"/>
      <c r="T18" s="76"/>
      <c r="U18" s="76"/>
      <c r="V18" s="76"/>
    </row>
    <row r="19" spans="1:22" x14ac:dyDescent="0.25">
      <c r="A19" s="65">
        <v>1</v>
      </c>
      <c r="B19" s="65"/>
      <c r="C19" s="183">
        <v>2</v>
      </c>
      <c r="E19" s="61" t="s">
        <v>45</v>
      </c>
      <c r="F19" s="61"/>
      <c r="M19" s="28"/>
      <c r="N19" s="28"/>
      <c r="O19" s="28"/>
      <c r="P19" s="76"/>
      <c r="Q19" s="75"/>
      <c r="R19" s="75"/>
      <c r="S19" s="76"/>
      <c r="T19" s="76"/>
      <c r="U19" s="76"/>
      <c r="V19" s="76"/>
    </row>
    <row r="20" spans="1:22" x14ac:dyDescent="0.25">
      <c r="A20" s="65">
        <v>1</v>
      </c>
      <c r="B20" s="65"/>
      <c r="C20" s="183">
        <v>2</v>
      </c>
      <c r="E20" s="61" t="s">
        <v>46</v>
      </c>
      <c r="F20" s="61"/>
      <c r="M20" s="28"/>
      <c r="N20" s="28"/>
      <c r="O20" s="28"/>
      <c r="P20" s="76"/>
      <c r="Q20" s="75"/>
      <c r="R20" s="75"/>
      <c r="S20" s="76"/>
      <c r="T20" s="76"/>
      <c r="U20" s="76"/>
      <c r="V20" s="76"/>
    </row>
    <row r="21" spans="1:22" x14ac:dyDescent="0.25">
      <c r="A21" s="65">
        <v>1</v>
      </c>
      <c r="B21" s="65"/>
      <c r="C21" s="183">
        <v>4</v>
      </c>
      <c r="E21" s="61" t="s">
        <v>129</v>
      </c>
      <c r="M21" s="28"/>
      <c r="N21" s="28"/>
      <c r="O21" s="28"/>
      <c r="P21" s="76"/>
      <c r="Q21" s="75"/>
      <c r="R21" s="76"/>
      <c r="S21" s="76"/>
      <c r="T21" s="76"/>
      <c r="U21" s="76"/>
      <c r="V21" s="76"/>
    </row>
    <row r="22" spans="1:22" x14ac:dyDescent="0.25">
      <c r="A22" s="65">
        <v>1</v>
      </c>
      <c r="B22" s="65"/>
      <c r="C22" s="65">
        <v>4</v>
      </c>
      <c r="M22" s="28"/>
      <c r="N22" s="28"/>
      <c r="O22" s="28"/>
      <c r="P22" s="76"/>
      <c r="Q22" s="76"/>
      <c r="R22" s="76"/>
      <c r="S22" s="76"/>
      <c r="T22" s="76"/>
      <c r="U22" s="76"/>
      <c r="V22" s="76"/>
    </row>
    <row r="23" spans="1:22" x14ac:dyDescent="0.25">
      <c r="A23" s="65">
        <v>1</v>
      </c>
      <c r="B23" s="58"/>
      <c r="C23" s="32">
        <v>4</v>
      </c>
      <c r="M23" s="28"/>
      <c r="N23" s="28"/>
      <c r="O23" s="114"/>
      <c r="P23" s="76"/>
      <c r="Q23" s="76"/>
      <c r="R23" s="76"/>
      <c r="S23" s="76"/>
      <c r="T23" s="76"/>
      <c r="U23" s="76"/>
      <c r="V23" s="76"/>
    </row>
    <row r="24" spans="1:22" x14ac:dyDescent="0.25">
      <c r="A24" s="65">
        <v>1</v>
      </c>
      <c r="B24" s="58"/>
      <c r="C24" s="32">
        <v>4</v>
      </c>
      <c r="M24" s="28"/>
      <c r="N24" s="28"/>
      <c r="O24" s="114"/>
      <c r="P24" s="76"/>
      <c r="Q24" s="76"/>
      <c r="R24" s="76"/>
      <c r="S24" s="76"/>
      <c r="T24" s="76"/>
      <c r="U24" s="76"/>
      <c r="V24" s="76"/>
    </row>
    <row r="25" spans="1:22" ht="15.75" x14ac:dyDescent="0.25">
      <c r="A25" s="33"/>
      <c r="B25" s="33"/>
      <c r="C25" s="34"/>
      <c r="E25" s="35"/>
      <c r="M25" s="116"/>
      <c r="N25" s="116"/>
      <c r="O25" s="113"/>
      <c r="P25" s="76"/>
      <c r="Q25" s="115"/>
      <c r="R25" s="76"/>
      <c r="S25" s="76"/>
      <c r="T25" s="76"/>
      <c r="U25" s="76"/>
      <c r="V25" s="76"/>
    </row>
    <row r="26" spans="1:22" ht="15.75" x14ac:dyDescent="0.25">
      <c r="A26" s="33"/>
      <c r="B26" s="33"/>
      <c r="C26" s="34"/>
      <c r="E26" s="35"/>
      <c r="M26" s="116"/>
      <c r="N26" s="116"/>
      <c r="O26" s="113"/>
      <c r="P26" s="76"/>
      <c r="Q26" s="115"/>
      <c r="R26" s="76"/>
      <c r="S26" s="76"/>
      <c r="T26" s="76"/>
      <c r="U26" s="76"/>
      <c r="V26" s="76"/>
    </row>
    <row r="27" spans="1:22" ht="15.75" x14ac:dyDescent="0.25">
      <c r="A27" s="33"/>
      <c r="B27" s="33"/>
      <c r="C27" s="34"/>
      <c r="E27" s="35"/>
      <c r="M27" s="116"/>
      <c r="N27" s="116"/>
      <c r="O27" s="113"/>
      <c r="P27" s="76"/>
      <c r="Q27" s="115"/>
      <c r="R27" s="76"/>
      <c r="S27" s="76"/>
      <c r="T27" s="76"/>
      <c r="U27" s="76"/>
      <c r="V27" s="76"/>
    </row>
    <row r="28" spans="1:22" ht="15.75" x14ac:dyDescent="0.25">
      <c r="A28" s="33"/>
      <c r="B28" s="33"/>
      <c r="C28" s="34"/>
      <c r="E28" s="35" t="s">
        <v>281</v>
      </c>
      <c r="M28" s="116"/>
      <c r="N28" s="116"/>
      <c r="O28" s="113"/>
      <c r="P28" s="76"/>
      <c r="Q28" s="115"/>
      <c r="R28" s="76"/>
      <c r="S28" s="76"/>
      <c r="T28" s="76"/>
      <c r="U28" s="76"/>
      <c r="V28" s="76"/>
    </row>
    <row r="29" spans="1:22" ht="15.75" x14ac:dyDescent="0.25">
      <c r="A29" s="33"/>
      <c r="B29" s="33"/>
      <c r="C29" s="34"/>
      <c r="E29" s="35"/>
      <c r="M29" s="116"/>
      <c r="N29" s="116"/>
      <c r="O29" s="113"/>
      <c r="P29" s="76"/>
      <c r="Q29" s="115"/>
      <c r="R29" s="76"/>
      <c r="S29" s="76"/>
      <c r="T29" s="76"/>
      <c r="U29" s="76"/>
      <c r="V29" s="76"/>
    </row>
    <row r="30" spans="1:22" x14ac:dyDescent="0.25">
      <c r="A30" s="33"/>
      <c r="B30" s="33"/>
      <c r="C30" s="34"/>
      <c r="M30" s="116"/>
      <c r="N30" s="116"/>
      <c r="O30" s="113"/>
      <c r="P30" s="76"/>
      <c r="Q30" s="76"/>
      <c r="R30" s="76"/>
      <c r="S30" s="76"/>
      <c r="T30" s="76"/>
      <c r="U30" s="76"/>
      <c r="V30" s="76"/>
    </row>
    <row r="31" spans="1:22" x14ac:dyDescent="0.25">
      <c r="A31" s="65"/>
      <c r="B31" s="65"/>
      <c r="C31" s="65"/>
      <c r="M31" s="28"/>
      <c r="N31" s="28"/>
      <c r="O31" s="28"/>
      <c r="P31" s="76"/>
      <c r="Q31" s="76"/>
      <c r="R31" s="76"/>
      <c r="S31" s="76"/>
      <c r="T31" s="76"/>
      <c r="U31" s="76"/>
      <c r="V31" s="76"/>
    </row>
    <row r="32" spans="1:22" x14ac:dyDescent="0.25">
      <c r="A32" s="61"/>
      <c r="B32" s="64"/>
      <c r="C32" s="64">
        <f>SUM(C9:C31)</f>
        <v>53</v>
      </c>
      <c r="D32" s="61" t="s">
        <v>48</v>
      </c>
      <c r="M32" s="75"/>
      <c r="N32" s="75"/>
      <c r="O32" s="75"/>
      <c r="P32" s="75"/>
      <c r="Q32" s="76"/>
      <c r="R32" s="76"/>
      <c r="S32" s="76"/>
      <c r="T32" s="76"/>
      <c r="U32" s="76"/>
      <c r="V32" s="76"/>
    </row>
    <row r="33" spans="1:22" x14ac:dyDescent="0.25">
      <c r="A33" s="64">
        <f>SUM(A9:A29)</f>
        <v>16</v>
      </c>
      <c r="B33" s="61" t="s">
        <v>49</v>
      </c>
      <c r="C33" s="61"/>
      <c r="M33" s="75"/>
      <c r="N33" s="75"/>
      <c r="O33" s="75"/>
      <c r="P33" s="76"/>
      <c r="Q33" s="76"/>
      <c r="R33" s="76"/>
      <c r="S33" s="76"/>
      <c r="T33" s="76"/>
      <c r="U33" s="76"/>
      <c r="V33" s="76"/>
    </row>
    <row r="34" spans="1:22" x14ac:dyDescent="0.25">
      <c r="A34" s="61"/>
      <c r="B34" s="180">
        <f>C32/A33</f>
        <v>3.3125</v>
      </c>
      <c r="C34" s="61" t="s">
        <v>50</v>
      </c>
      <c r="M34" s="75"/>
      <c r="N34" s="75"/>
      <c r="O34" s="75"/>
      <c r="P34" s="76"/>
      <c r="Q34" s="76"/>
      <c r="R34" s="76"/>
      <c r="S34" s="76"/>
      <c r="T34" s="76"/>
      <c r="U34" s="76"/>
      <c r="V34" s="76"/>
    </row>
    <row r="35" spans="1:22" x14ac:dyDescent="0.25">
      <c r="A35" s="61"/>
      <c r="B35" s="61"/>
      <c r="C35" s="61"/>
      <c r="D35" s="65">
        <v>4</v>
      </c>
      <c r="E35" s="61" t="s">
        <v>51</v>
      </c>
      <c r="M35" s="75"/>
      <c r="N35" s="75"/>
      <c r="O35" s="75"/>
      <c r="P35" s="28"/>
      <c r="Q35" s="75"/>
      <c r="R35" s="76"/>
      <c r="S35" s="76"/>
      <c r="T35" s="76"/>
      <c r="U35" s="76"/>
      <c r="V35" s="76"/>
    </row>
    <row r="36" spans="1:22" x14ac:dyDescent="0.25">
      <c r="A36" s="61"/>
      <c r="B36" s="61"/>
      <c r="C36" s="61"/>
      <c r="D36" s="67">
        <f>B34/D35</f>
        <v>0.828125</v>
      </c>
      <c r="E36" s="61" t="s">
        <v>52</v>
      </c>
      <c r="K36" s="118"/>
      <c r="M36" s="75"/>
      <c r="N36" s="75"/>
      <c r="O36" s="75"/>
      <c r="P36" s="118"/>
      <c r="Q36" s="75"/>
      <c r="R36" s="76"/>
      <c r="S36" s="76"/>
      <c r="T36" s="76"/>
      <c r="U36" s="76"/>
      <c r="V36" s="76"/>
    </row>
    <row r="37" spans="1:22" x14ac:dyDescent="0.25">
      <c r="A37" s="61"/>
      <c r="B37" s="61"/>
      <c r="C37" s="61"/>
      <c r="M37" s="75"/>
      <c r="N37" s="75"/>
      <c r="O37" s="75"/>
      <c r="P37" s="76"/>
      <c r="Q37" s="76"/>
      <c r="R37" s="76"/>
      <c r="S37" s="76"/>
      <c r="T37" s="76"/>
      <c r="U37" s="76"/>
      <c r="V37" s="76"/>
    </row>
    <row r="38" spans="1:22" ht="15.75" x14ac:dyDescent="0.25">
      <c r="A38" s="153" t="s">
        <v>146</v>
      </c>
      <c r="M38" s="76"/>
      <c r="N38" s="76"/>
      <c r="O38" s="76"/>
      <c r="P38" s="76"/>
      <c r="Q38" s="76"/>
      <c r="R38" s="76"/>
      <c r="S38" s="76"/>
      <c r="T38" s="76"/>
      <c r="U38" s="76"/>
      <c r="V38" s="76"/>
    </row>
    <row r="39" spans="1:22" x14ac:dyDescent="0.25">
      <c r="M39" s="76"/>
      <c r="N39" s="76"/>
      <c r="O39" s="76"/>
      <c r="P39" s="76"/>
      <c r="Q39" s="76"/>
      <c r="R39" s="76"/>
      <c r="S39" s="76"/>
      <c r="T39" s="76"/>
      <c r="U39" s="76"/>
      <c r="V39" s="76"/>
    </row>
    <row r="40" spans="1:22" x14ac:dyDescent="0.25">
      <c r="M40" s="76"/>
      <c r="N40" s="76"/>
      <c r="O40" s="76"/>
      <c r="P40" s="76"/>
      <c r="Q40" s="76"/>
      <c r="R40" s="76"/>
      <c r="S40" s="76"/>
      <c r="T40" s="76"/>
      <c r="U40" s="76"/>
      <c r="V40" s="76"/>
    </row>
    <row r="41" spans="1:22" x14ac:dyDescent="0.25">
      <c r="M41" s="76"/>
      <c r="N41" s="76"/>
      <c r="O41" s="76"/>
      <c r="P41" s="76"/>
      <c r="Q41" s="76"/>
      <c r="R41" s="76"/>
      <c r="S41" s="76"/>
      <c r="T41" s="76"/>
      <c r="U41" s="76"/>
      <c r="V41" s="76"/>
    </row>
    <row r="42" spans="1:22" x14ac:dyDescent="0.25">
      <c r="M42" s="76"/>
      <c r="N42" s="76"/>
      <c r="O42" s="76"/>
      <c r="P42" s="76"/>
      <c r="Q42" s="76"/>
      <c r="R42" s="76"/>
      <c r="S42" s="76"/>
      <c r="T42" s="76"/>
      <c r="U42" s="76"/>
      <c r="V42" s="76"/>
    </row>
    <row r="43" spans="1:22" x14ac:dyDescent="0.25">
      <c r="M43" s="76"/>
      <c r="N43" s="76"/>
      <c r="O43" s="76"/>
      <c r="P43" s="76"/>
      <c r="Q43" s="76"/>
      <c r="R43" s="76"/>
      <c r="S43" s="76"/>
      <c r="T43" s="76"/>
      <c r="U43" s="76"/>
      <c r="V43" s="76"/>
    </row>
    <row r="44" spans="1:22" x14ac:dyDescent="0.25">
      <c r="M44" s="76"/>
      <c r="N44" s="76"/>
      <c r="O44" s="76"/>
      <c r="P44" s="76"/>
      <c r="Q44" s="76"/>
      <c r="R44" s="76"/>
      <c r="S44" s="76"/>
      <c r="T44" s="76"/>
      <c r="U44" s="76"/>
      <c r="V44" s="76"/>
    </row>
    <row r="45" spans="1:22" x14ac:dyDescent="0.25">
      <c r="M45" s="76"/>
      <c r="N45" s="76"/>
      <c r="O45" s="76"/>
      <c r="P45" s="76"/>
      <c r="Q45" s="76"/>
      <c r="R45" s="76"/>
      <c r="S45" s="76"/>
      <c r="T45" s="76"/>
      <c r="U45" s="76"/>
      <c r="V45" s="76"/>
    </row>
    <row r="46" spans="1:22" x14ac:dyDescent="0.25">
      <c r="M46" s="76"/>
      <c r="N46" s="76"/>
      <c r="O46" s="76"/>
      <c r="P46" s="76"/>
      <c r="Q46" s="76"/>
      <c r="R46" s="76"/>
      <c r="S46" s="76"/>
      <c r="T46" s="76"/>
      <c r="U46" s="76"/>
      <c r="V46" s="76"/>
    </row>
    <row r="47" spans="1:22" x14ac:dyDescent="0.25">
      <c r="M47" s="76"/>
      <c r="N47" s="76"/>
      <c r="O47" s="76"/>
      <c r="P47" s="76"/>
      <c r="Q47" s="76"/>
      <c r="R47" s="76"/>
      <c r="S47" s="76"/>
      <c r="T47" s="76"/>
      <c r="U47" s="76"/>
      <c r="V47" s="76"/>
    </row>
    <row r="48" spans="1:22" x14ac:dyDescent="0.25">
      <c r="M48" s="76"/>
      <c r="N48" s="76"/>
      <c r="O48" s="76"/>
      <c r="P48" s="76"/>
      <c r="Q48" s="76"/>
      <c r="R48" s="76"/>
      <c r="S48" s="76"/>
      <c r="T48" s="76"/>
      <c r="U48" s="76"/>
      <c r="V48" s="76"/>
    </row>
    <row r="49" spans="13:22" x14ac:dyDescent="0.25">
      <c r="M49" s="76"/>
      <c r="N49" s="76"/>
      <c r="O49" s="76"/>
      <c r="P49" s="76"/>
      <c r="Q49" s="76"/>
      <c r="R49" s="76"/>
      <c r="S49" s="76"/>
      <c r="T49" s="76"/>
      <c r="U49" s="76"/>
      <c r="V49" s="76"/>
    </row>
    <row r="50" spans="13:22" x14ac:dyDescent="0.25">
      <c r="M50" s="76"/>
      <c r="N50" s="76"/>
      <c r="O50" s="76"/>
      <c r="P50" s="76"/>
      <c r="Q50" s="76"/>
      <c r="R50" s="76"/>
      <c r="S50" s="76"/>
      <c r="T50" s="76"/>
      <c r="U50" s="76"/>
      <c r="V50" s="76"/>
    </row>
    <row r="51" spans="13:22" x14ac:dyDescent="0.25">
      <c r="M51" s="76"/>
      <c r="N51" s="76"/>
      <c r="O51" s="76"/>
      <c r="P51" s="76"/>
      <c r="Q51" s="76"/>
      <c r="R51" s="76"/>
      <c r="S51" s="76"/>
      <c r="T51" s="76"/>
      <c r="U51" s="76"/>
      <c r="V51" s="76"/>
    </row>
    <row r="52" spans="13:22" x14ac:dyDescent="0.25">
      <c r="M52" s="76"/>
      <c r="N52" s="76"/>
      <c r="O52" s="76"/>
      <c r="P52" s="76"/>
      <c r="Q52" s="76"/>
      <c r="R52" s="76"/>
      <c r="S52" s="76"/>
      <c r="T52" s="76"/>
      <c r="U52" s="76"/>
      <c r="V52" s="76"/>
    </row>
    <row r="53" spans="13:22" x14ac:dyDescent="0.25">
      <c r="M53" s="76"/>
      <c r="N53" s="76"/>
      <c r="O53" s="76"/>
      <c r="P53" s="76"/>
      <c r="Q53" s="76"/>
      <c r="R53" s="76"/>
      <c r="S53" s="76"/>
      <c r="T53" s="76"/>
      <c r="U53" s="76"/>
      <c r="V53" s="76"/>
    </row>
    <row r="54" spans="13:22" x14ac:dyDescent="0.25">
      <c r="M54" s="76"/>
      <c r="N54" s="76"/>
      <c r="O54" s="76"/>
      <c r="P54" s="76"/>
      <c r="Q54" s="76"/>
      <c r="R54" s="76"/>
      <c r="S54" s="76"/>
      <c r="T54" s="76"/>
      <c r="U54" s="76"/>
      <c r="V54" s="76"/>
    </row>
    <row r="55" spans="13:22" x14ac:dyDescent="0.25">
      <c r="M55" s="76"/>
      <c r="N55" s="76"/>
      <c r="O55" s="76"/>
      <c r="P55" s="76"/>
      <c r="Q55" s="76"/>
      <c r="R55" s="76"/>
      <c r="S55" s="76"/>
      <c r="T55" s="76"/>
      <c r="U55" s="76"/>
      <c r="V55" s="76"/>
    </row>
    <row r="56" spans="13:22" x14ac:dyDescent="0.25">
      <c r="M56" s="76"/>
      <c r="N56" s="76"/>
      <c r="O56" s="76"/>
      <c r="P56" s="76"/>
      <c r="Q56" s="76"/>
      <c r="R56" s="76"/>
      <c r="S56" s="76"/>
      <c r="T56" s="76"/>
      <c r="U56" s="76"/>
      <c r="V56" s="76"/>
    </row>
    <row r="57" spans="13:22" x14ac:dyDescent="0.25">
      <c r="M57" s="76"/>
      <c r="N57" s="76"/>
      <c r="O57" s="76"/>
      <c r="P57" s="76"/>
      <c r="Q57" s="76"/>
      <c r="R57" s="76"/>
      <c r="S57" s="76"/>
      <c r="T57" s="76"/>
      <c r="U57" s="76"/>
      <c r="V57" s="76"/>
    </row>
    <row r="58" spans="13:22" x14ac:dyDescent="0.25">
      <c r="M58" s="76"/>
      <c r="N58" s="76"/>
      <c r="O58" s="76"/>
      <c r="P58" s="76"/>
      <c r="Q58" s="76"/>
      <c r="R58" s="76"/>
      <c r="S58" s="76"/>
      <c r="T58" s="76"/>
      <c r="U58" s="76"/>
      <c r="V58" s="76"/>
    </row>
    <row r="59" spans="13:22" x14ac:dyDescent="0.25">
      <c r="M59" s="76"/>
      <c r="N59" s="76"/>
      <c r="O59" s="76"/>
      <c r="P59" s="76"/>
      <c r="Q59" s="76"/>
      <c r="R59" s="76"/>
      <c r="S59" s="76"/>
      <c r="T59" s="76"/>
      <c r="U59" s="76"/>
      <c r="V59" s="76"/>
    </row>
    <row r="60" spans="13:22" x14ac:dyDescent="0.25">
      <c r="M60" s="76"/>
      <c r="N60" s="76"/>
      <c r="O60" s="76"/>
      <c r="P60" s="76"/>
      <c r="Q60" s="76"/>
      <c r="R60" s="76"/>
      <c r="S60" s="76"/>
      <c r="T60" s="76"/>
      <c r="U60" s="76"/>
      <c r="V60" s="76"/>
    </row>
    <row r="61" spans="13:22" x14ac:dyDescent="0.25">
      <c r="M61" s="76"/>
      <c r="N61" s="76"/>
      <c r="O61" s="76"/>
      <c r="P61" s="76"/>
      <c r="Q61" s="76"/>
      <c r="R61" s="76"/>
      <c r="S61" s="76"/>
      <c r="T61" s="76"/>
      <c r="U61" s="76"/>
      <c r="V61" s="76"/>
    </row>
    <row r="62" spans="13:22" x14ac:dyDescent="0.25">
      <c r="M62" s="76"/>
      <c r="N62" s="76"/>
      <c r="O62" s="76"/>
      <c r="P62" s="76"/>
      <c r="Q62" s="76"/>
      <c r="R62" s="76"/>
      <c r="S62" s="76"/>
      <c r="T62" s="76"/>
      <c r="U62" s="76"/>
      <c r="V62" s="76"/>
    </row>
    <row r="63" spans="13:22" x14ac:dyDescent="0.25">
      <c r="M63" s="76"/>
      <c r="N63" s="76"/>
      <c r="O63" s="76"/>
      <c r="P63" s="76"/>
      <c r="Q63" s="76"/>
      <c r="R63" s="76"/>
      <c r="S63" s="76"/>
      <c r="T63" s="76"/>
      <c r="U63" s="76"/>
      <c r="V63" s="76"/>
    </row>
    <row r="64" spans="13:22" x14ac:dyDescent="0.25">
      <c r="M64" s="76"/>
      <c r="N64" s="76"/>
      <c r="O64" s="76"/>
      <c r="P64" s="76"/>
      <c r="Q64" s="76"/>
      <c r="R64" s="76"/>
      <c r="S64" s="76"/>
      <c r="T64" s="76"/>
      <c r="U64" s="76"/>
      <c r="V64" s="76"/>
    </row>
    <row r="65" spans="13:22" x14ac:dyDescent="0.25">
      <c r="M65" s="76"/>
      <c r="N65" s="76"/>
      <c r="O65" s="76"/>
      <c r="P65" s="76"/>
      <c r="Q65" s="76"/>
      <c r="R65" s="76"/>
      <c r="S65" s="76"/>
      <c r="T65" s="76"/>
      <c r="U65" s="76"/>
      <c r="V65" s="76"/>
    </row>
    <row r="66" spans="13:22" x14ac:dyDescent="0.25">
      <c r="M66" s="76"/>
      <c r="N66" s="76"/>
      <c r="O66" s="76"/>
      <c r="P66" s="76"/>
      <c r="Q66" s="76"/>
      <c r="R66" s="76"/>
      <c r="S66" s="76"/>
      <c r="T66" s="76"/>
      <c r="U66" s="76"/>
      <c r="V66" s="76"/>
    </row>
    <row r="67" spans="13:22" x14ac:dyDescent="0.25">
      <c r="M67" s="76"/>
      <c r="N67" s="76"/>
      <c r="O67" s="76"/>
      <c r="P67" s="76"/>
      <c r="Q67" s="76"/>
      <c r="R67" s="76"/>
      <c r="S67" s="76"/>
      <c r="T67" s="76"/>
      <c r="U67" s="76"/>
      <c r="V67" s="76"/>
    </row>
    <row r="68" spans="13:22" x14ac:dyDescent="0.25">
      <c r="M68" s="76"/>
      <c r="N68" s="76"/>
      <c r="O68" s="76"/>
      <c r="P68" s="76"/>
      <c r="Q68" s="76"/>
      <c r="R68" s="76"/>
      <c r="S68" s="76"/>
      <c r="T68" s="76"/>
      <c r="U68" s="76"/>
      <c r="V68" s="76"/>
    </row>
    <row r="69" spans="13:22" x14ac:dyDescent="0.25">
      <c r="M69" s="76"/>
      <c r="N69" s="76"/>
      <c r="O69" s="76"/>
      <c r="P69" s="76"/>
      <c r="Q69" s="76"/>
      <c r="R69" s="76"/>
      <c r="S69" s="76"/>
      <c r="T69" s="76"/>
      <c r="U69" s="76"/>
      <c r="V69" s="76"/>
    </row>
    <row r="70" spans="13:22" x14ac:dyDescent="0.25">
      <c r="M70" s="76"/>
      <c r="N70" s="76"/>
      <c r="O70" s="76"/>
      <c r="P70" s="76"/>
      <c r="Q70" s="76"/>
      <c r="R70" s="76"/>
      <c r="S70" s="76"/>
      <c r="T70" s="76"/>
      <c r="U70" s="76"/>
      <c r="V70" s="76"/>
    </row>
    <row r="71" spans="13:22" x14ac:dyDescent="0.25">
      <c r="M71" s="76"/>
      <c r="N71" s="76"/>
      <c r="O71" s="76"/>
      <c r="P71" s="76"/>
      <c r="Q71" s="76"/>
      <c r="R71" s="76"/>
      <c r="S71" s="76"/>
      <c r="T71" s="76"/>
      <c r="U71" s="76"/>
      <c r="V71" s="76"/>
    </row>
    <row r="72" spans="13:22" x14ac:dyDescent="0.25">
      <c r="M72" s="76"/>
      <c r="N72" s="76"/>
      <c r="O72" s="76"/>
      <c r="P72" s="76"/>
      <c r="Q72" s="76"/>
      <c r="R72" s="76"/>
      <c r="S72" s="76"/>
      <c r="T72" s="76"/>
      <c r="U72" s="76"/>
      <c r="V72" s="76"/>
    </row>
    <row r="73" spans="13:22" x14ac:dyDescent="0.25">
      <c r="M73" s="76"/>
      <c r="N73" s="76"/>
      <c r="O73" s="76"/>
      <c r="P73" s="76"/>
      <c r="Q73" s="76"/>
      <c r="R73" s="76"/>
      <c r="S73" s="76"/>
      <c r="T73" s="76"/>
      <c r="U73" s="76"/>
      <c r="V73" s="76"/>
    </row>
    <row r="74" spans="13:22" x14ac:dyDescent="0.25">
      <c r="M74" s="76"/>
      <c r="N74" s="76"/>
      <c r="O74" s="76"/>
      <c r="P74" s="76"/>
      <c r="Q74" s="76"/>
      <c r="R74" s="76"/>
      <c r="S74" s="76"/>
      <c r="T74" s="76"/>
      <c r="U74" s="76"/>
      <c r="V74" s="76"/>
    </row>
    <row r="75" spans="13:22" x14ac:dyDescent="0.25">
      <c r="M75" s="76"/>
      <c r="N75" s="76"/>
      <c r="O75" s="76"/>
      <c r="P75" s="76"/>
      <c r="Q75" s="76"/>
      <c r="R75" s="76"/>
      <c r="S75" s="76"/>
      <c r="T75" s="76"/>
      <c r="U75" s="76"/>
      <c r="V75" s="76"/>
    </row>
    <row r="76" spans="13:22" x14ac:dyDescent="0.25">
      <c r="M76" s="76"/>
      <c r="N76" s="76"/>
      <c r="O76" s="76"/>
      <c r="P76" s="76"/>
      <c r="Q76" s="76"/>
      <c r="R76" s="76"/>
      <c r="S76" s="76"/>
      <c r="T76" s="76"/>
      <c r="U76" s="76"/>
      <c r="V76" s="76"/>
    </row>
  </sheetData>
  <pageMargins left="0.7" right="0.7" top="0.75" bottom="0.75" header="0.3" footer="0.3"/>
  <pageSetup scale="83" orientation="portrait" r:id="rId1"/>
  <drawing r:id="rId2"/>
  <legacyDrawing r:id="rId3"/>
  <oleObjects>
    <mc:AlternateContent xmlns:mc="http://schemas.openxmlformats.org/markup-compatibility/2006">
      <mc:Choice Requires="x14">
        <oleObject progId="Word.Document.12" shapeId="475138" r:id="rId4">
          <objectPr defaultSize="0" r:id="rId5">
            <anchor moveWithCells="1">
              <from>
                <xdr:col>1</xdr:col>
                <xdr:colOff>0</xdr:colOff>
                <xdr:row>39</xdr:row>
                <xdr:rowOff>0</xdr:rowOff>
              </from>
              <to>
                <xdr:col>10</xdr:col>
                <xdr:colOff>390525</xdr:colOff>
                <xdr:row>70</xdr:row>
                <xdr:rowOff>85725</xdr:rowOff>
              </to>
            </anchor>
          </objectPr>
        </oleObject>
      </mc:Choice>
      <mc:Fallback>
        <oleObject progId="Word.Document.12" shapeId="475138"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8"/>
  <sheetViews>
    <sheetView topLeftCell="A37" workbookViewId="0">
      <selection activeCell="L48" sqref="L48"/>
    </sheetView>
  </sheetViews>
  <sheetFormatPr defaultColWidth="9.140625" defaultRowHeight="15" x14ac:dyDescent="0.25"/>
  <cols>
    <col min="1" max="2" width="9.140625" style="59"/>
    <col min="3" max="3" width="10.28515625" style="59" customWidth="1"/>
    <col min="4" max="16384" width="9.140625" style="59"/>
  </cols>
  <sheetData>
    <row r="1" spans="1:10" ht="21" x14ac:dyDescent="0.35">
      <c r="A1" s="63" t="s">
        <v>23</v>
      </c>
      <c r="B1" s="61"/>
      <c r="C1" s="61"/>
      <c r="I1" s="63" t="s">
        <v>53</v>
      </c>
    </row>
    <row r="2" spans="1:10" x14ac:dyDescent="0.25">
      <c r="A2" s="61"/>
      <c r="B2" s="65">
        <v>1.1000000000000001</v>
      </c>
      <c r="C2" s="61" t="s">
        <v>24</v>
      </c>
      <c r="D2" s="242" t="s">
        <v>264</v>
      </c>
    </row>
    <row r="3" spans="1:10" x14ac:dyDescent="0.25">
      <c r="A3" s="61"/>
      <c r="B3" s="65" t="s">
        <v>255</v>
      </c>
      <c r="C3" s="61" t="s">
        <v>26</v>
      </c>
      <c r="D3" s="242" t="s">
        <v>245</v>
      </c>
    </row>
    <row r="4" spans="1:10" x14ac:dyDescent="0.25">
      <c r="A4" s="61"/>
      <c r="B4" s="25" t="s">
        <v>27</v>
      </c>
      <c r="C4" s="61"/>
      <c r="D4" s="26" t="s">
        <v>256</v>
      </c>
      <c r="E4" s="66"/>
      <c r="F4" s="66"/>
      <c r="G4" s="66"/>
      <c r="H4" s="66"/>
      <c r="I4" s="66"/>
      <c r="J4" s="66"/>
    </row>
    <row r="5" spans="1:10" x14ac:dyDescent="0.25">
      <c r="A5" s="61"/>
      <c r="B5" s="28"/>
      <c r="C5" s="61"/>
    </row>
    <row r="6" spans="1:10" x14ac:dyDescent="0.25">
      <c r="A6" s="61"/>
      <c r="B6" s="61"/>
      <c r="C6" s="61"/>
      <c r="F6" s="26" t="s">
        <v>29</v>
      </c>
      <c r="G6" s="26"/>
      <c r="H6" s="26" t="s">
        <v>178</v>
      </c>
      <c r="I6" s="26"/>
      <c r="J6" s="26"/>
    </row>
    <row r="7" spans="1:10" ht="26.25" x14ac:dyDescent="0.25">
      <c r="A7" s="60" t="s">
        <v>31</v>
      </c>
      <c r="B7" s="60" t="s">
        <v>32</v>
      </c>
      <c r="C7" s="60" t="s">
        <v>33</v>
      </c>
    </row>
    <row r="8" spans="1:10" x14ac:dyDescent="0.25">
      <c r="A8" s="61"/>
      <c r="B8" s="62" t="s">
        <v>34</v>
      </c>
      <c r="C8" s="62" t="s">
        <v>3</v>
      </c>
    </row>
    <row r="9" spans="1:10" x14ac:dyDescent="0.25">
      <c r="A9" s="183">
        <v>1</v>
      </c>
      <c r="B9" s="65"/>
      <c r="C9" s="33">
        <v>57</v>
      </c>
      <c r="E9" s="61" t="s">
        <v>35</v>
      </c>
      <c r="F9" s="61"/>
    </row>
    <row r="10" spans="1:10" x14ac:dyDescent="0.25">
      <c r="A10" s="183">
        <v>1</v>
      </c>
      <c r="B10" s="65"/>
      <c r="C10" s="33">
        <v>65</v>
      </c>
      <c r="E10" s="61" t="s">
        <v>36</v>
      </c>
      <c r="F10" s="61"/>
    </row>
    <row r="11" spans="1:10" x14ac:dyDescent="0.25">
      <c r="A11" s="183">
        <v>1</v>
      </c>
      <c r="B11" s="65"/>
      <c r="C11" s="33">
        <v>79</v>
      </c>
      <c r="E11" s="61" t="s">
        <v>37</v>
      </c>
      <c r="F11" s="61"/>
    </row>
    <row r="12" spans="1:10" x14ac:dyDescent="0.25">
      <c r="A12" s="183">
        <v>1</v>
      </c>
      <c r="B12" s="65"/>
      <c r="C12" s="33">
        <v>69</v>
      </c>
      <c r="E12" s="61" t="s">
        <v>38</v>
      </c>
      <c r="F12" s="61"/>
    </row>
    <row r="13" spans="1:10" x14ac:dyDescent="0.25">
      <c r="A13" s="183">
        <v>1</v>
      </c>
      <c r="B13" s="65"/>
      <c r="C13" s="33">
        <v>59</v>
      </c>
      <c r="E13" s="61" t="s">
        <v>39</v>
      </c>
    </row>
    <row r="14" spans="1:10" x14ac:dyDescent="0.25">
      <c r="A14" s="183">
        <v>1</v>
      </c>
      <c r="B14" s="65"/>
      <c r="C14" s="33">
        <v>75</v>
      </c>
      <c r="E14" s="61" t="s">
        <v>40</v>
      </c>
    </row>
    <row r="15" spans="1:10" x14ac:dyDescent="0.25">
      <c r="A15" s="183">
        <v>1</v>
      </c>
      <c r="B15" s="65"/>
      <c r="C15" s="33">
        <v>76</v>
      </c>
      <c r="E15" s="61" t="s">
        <v>41</v>
      </c>
    </row>
    <row r="16" spans="1:10" x14ac:dyDescent="0.25">
      <c r="A16" s="183">
        <v>1</v>
      </c>
      <c r="B16" s="65"/>
      <c r="C16" s="33">
        <v>72</v>
      </c>
      <c r="E16" s="61" t="s">
        <v>42</v>
      </c>
    </row>
    <row r="17" spans="1:6" x14ac:dyDescent="0.25">
      <c r="A17" s="183">
        <v>1</v>
      </c>
      <c r="B17" s="65"/>
      <c r="C17" s="33">
        <v>76</v>
      </c>
      <c r="E17" s="61" t="s">
        <v>43</v>
      </c>
      <c r="F17" s="61"/>
    </row>
    <row r="18" spans="1:6" x14ac:dyDescent="0.25">
      <c r="A18" s="183">
        <v>1</v>
      </c>
      <c r="B18" s="65"/>
      <c r="C18" s="33">
        <v>58</v>
      </c>
      <c r="E18" s="61" t="s">
        <v>44</v>
      </c>
      <c r="F18" s="61"/>
    </row>
    <row r="19" spans="1:6" x14ac:dyDescent="0.25">
      <c r="A19" s="183">
        <v>1</v>
      </c>
      <c r="B19" s="65"/>
      <c r="C19" s="33">
        <v>74</v>
      </c>
      <c r="E19" s="61" t="s">
        <v>45</v>
      </c>
      <c r="F19" s="61"/>
    </row>
    <row r="20" spans="1:6" x14ac:dyDescent="0.25">
      <c r="A20" s="183">
        <v>1</v>
      </c>
      <c r="B20" s="65"/>
      <c r="C20" s="33">
        <v>73</v>
      </c>
      <c r="E20" s="61" t="s">
        <v>46</v>
      </c>
      <c r="F20" s="61"/>
    </row>
    <row r="21" spans="1:6" x14ac:dyDescent="0.25">
      <c r="A21" s="183">
        <v>1</v>
      </c>
      <c r="B21" s="65"/>
      <c r="C21" s="33">
        <v>80</v>
      </c>
      <c r="E21" s="61" t="s">
        <v>135</v>
      </c>
    </row>
    <row r="22" spans="1:6" x14ac:dyDescent="0.25">
      <c r="A22" s="183">
        <v>1</v>
      </c>
      <c r="B22" s="65"/>
      <c r="C22" s="65">
        <v>79</v>
      </c>
    </row>
    <row r="23" spans="1:6" x14ac:dyDescent="0.25">
      <c r="A23" s="65"/>
      <c r="B23" s="65"/>
      <c r="C23" s="32"/>
    </row>
    <row r="24" spans="1:6" x14ac:dyDescent="0.25">
      <c r="A24" s="65"/>
      <c r="B24" s="65"/>
      <c r="C24" s="32"/>
    </row>
    <row r="25" spans="1:6" ht="15.75" x14ac:dyDescent="0.25">
      <c r="A25" s="33"/>
      <c r="B25" s="33"/>
      <c r="C25" s="34"/>
      <c r="E25" s="35"/>
    </row>
    <row r="26" spans="1:6" ht="15.75" x14ac:dyDescent="0.25">
      <c r="A26" s="33"/>
      <c r="B26" s="33"/>
      <c r="C26" s="34"/>
      <c r="E26" s="35"/>
    </row>
    <row r="27" spans="1:6" ht="15.75" x14ac:dyDescent="0.25">
      <c r="A27" s="33"/>
      <c r="B27" s="33"/>
      <c r="C27" s="34"/>
      <c r="E27" s="35"/>
    </row>
    <row r="28" spans="1:6" ht="15.75" x14ac:dyDescent="0.25">
      <c r="A28" s="33"/>
      <c r="B28" s="33"/>
      <c r="C28" s="34"/>
      <c r="E28" s="35"/>
    </row>
    <row r="29" spans="1:6" ht="15.75" x14ac:dyDescent="0.25">
      <c r="A29" s="33"/>
      <c r="B29" s="33"/>
      <c r="C29" s="34"/>
      <c r="E29" s="35"/>
    </row>
    <row r="30" spans="1:6" x14ac:dyDescent="0.25">
      <c r="A30" s="33"/>
      <c r="B30" s="33"/>
      <c r="C30" s="34"/>
    </row>
    <row r="31" spans="1:6" x14ac:dyDescent="0.25">
      <c r="A31" s="65"/>
      <c r="B31" s="65"/>
      <c r="C31" s="65"/>
    </row>
    <row r="32" spans="1:6" x14ac:dyDescent="0.25">
      <c r="A32" s="61"/>
      <c r="B32" s="64"/>
      <c r="C32" s="64">
        <f>SUM(C9:C31)</f>
        <v>992</v>
      </c>
      <c r="D32" s="61" t="s">
        <v>48</v>
      </c>
    </row>
    <row r="33" spans="1:5" x14ac:dyDescent="0.25">
      <c r="A33" s="64">
        <f>SUM(A9:A29)</f>
        <v>14</v>
      </c>
      <c r="B33" s="61" t="s">
        <v>49</v>
      </c>
      <c r="C33" s="61"/>
    </row>
    <row r="34" spans="1:5" x14ac:dyDescent="0.25">
      <c r="A34" s="61"/>
      <c r="B34" s="180">
        <f>C32/A33</f>
        <v>70.857142857142861</v>
      </c>
      <c r="C34" s="61" t="s">
        <v>50</v>
      </c>
    </row>
    <row r="35" spans="1:5" x14ac:dyDescent="0.25">
      <c r="A35" s="61"/>
      <c r="B35" s="61"/>
      <c r="C35" s="61"/>
      <c r="D35" s="65">
        <v>80</v>
      </c>
      <c r="E35" s="61" t="s">
        <v>51</v>
      </c>
    </row>
    <row r="36" spans="1:5" x14ac:dyDescent="0.25">
      <c r="A36" s="61"/>
      <c r="B36" s="61"/>
      <c r="C36" s="61"/>
      <c r="D36" s="67">
        <f>B34/D35</f>
        <v>0.88571428571428579</v>
      </c>
      <c r="E36" s="61" t="s">
        <v>52</v>
      </c>
    </row>
    <row r="37" spans="1:5" x14ac:dyDescent="0.25">
      <c r="A37" s="61"/>
      <c r="B37" s="61"/>
      <c r="C37" s="61"/>
    </row>
    <row r="38" spans="1:5" ht="15.75" x14ac:dyDescent="0.25">
      <c r="A38" s="153" t="s">
        <v>184</v>
      </c>
      <c r="B38" s="61"/>
      <c r="C38" s="61"/>
    </row>
  </sheetData>
  <pageMargins left="0.7" right="0.7" top="0.75" bottom="0.75" header="0.3" footer="0.3"/>
  <pageSetup scale="66" orientation="portrait" r:id="rId1"/>
  <drawing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76"/>
  <sheetViews>
    <sheetView workbookViewId="0">
      <selection activeCell="M51" sqref="M51"/>
    </sheetView>
  </sheetViews>
  <sheetFormatPr defaultColWidth="9.140625" defaultRowHeight="15" x14ac:dyDescent="0.25"/>
  <cols>
    <col min="1" max="2" width="9.140625" style="59"/>
    <col min="3" max="3" width="10.140625" style="59" customWidth="1"/>
    <col min="4" max="16384" width="9.140625" style="59"/>
  </cols>
  <sheetData>
    <row r="1" spans="1:22" ht="21" x14ac:dyDescent="0.35">
      <c r="A1" s="63" t="s">
        <v>23</v>
      </c>
      <c r="B1" s="61"/>
      <c r="C1" s="61"/>
      <c r="I1" s="63" t="s">
        <v>53</v>
      </c>
      <c r="M1" s="74"/>
      <c r="N1" s="75"/>
      <c r="O1" s="75"/>
      <c r="P1" s="76"/>
      <c r="Q1" s="76"/>
      <c r="R1" s="76"/>
      <c r="S1" s="76"/>
      <c r="T1" s="76"/>
      <c r="U1" s="74"/>
      <c r="V1" s="76"/>
    </row>
    <row r="2" spans="1:22" x14ac:dyDescent="0.25">
      <c r="A2" s="61"/>
      <c r="B2" s="65">
        <v>4.0999999999999996</v>
      </c>
      <c r="C2" s="61" t="s">
        <v>24</v>
      </c>
      <c r="D2" s="242" t="s">
        <v>290</v>
      </c>
      <c r="M2" s="75"/>
      <c r="N2" s="28"/>
      <c r="O2" s="75"/>
      <c r="P2" s="76"/>
      <c r="Q2" s="76"/>
      <c r="R2" s="76"/>
      <c r="S2" s="76"/>
      <c r="T2" s="76"/>
      <c r="U2" s="76"/>
      <c r="V2" s="76"/>
    </row>
    <row r="3" spans="1:22" x14ac:dyDescent="0.25">
      <c r="A3" s="61"/>
      <c r="B3" s="65" t="s">
        <v>55</v>
      </c>
      <c r="C3" s="61" t="s">
        <v>26</v>
      </c>
      <c r="D3" s="242" t="s">
        <v>219</v>
      </c>
      <c r="M3" s="75"/>
      <c r="N3" s="28"/>
      <c r="O3" s="75"/>
      <c r="P3" s="76"/>
      <c r="Q3" s="76"/>
      <c r="R3" s="76"/>
      <c r="S3" s="76"/>
      <c r="T3" s="76"/>
      <c r="U3" s="76"/>
      <c r="V3" s="76"/>
    </row>
    <row r="4" spans="1:22" x14ac:dyDescent="0.25">
      <c r="A4" s="61"/>
      <c r="B4" s="25" t="s">
        <v>27</v>
      </c>
      <c r="C4" s="61"/>
      <c r="D4" s="26" t="s">
        <v>250</v>
      </c>
      <c r="E4" s="66"/>
      <c r="F4" s="66"/>
      <c r="G4" s="66"/>
      <c r="H4" s="66"/>
      <c r="I4" s="66"/>
      <c r="J4" s="66"/>
      <c r="M4" s="75"/>
      <c r="N4" s="25"/>
      <c r="O4" s="75"/>
      <c r="P4" s="75"/>
      <c r="Q4" s="76"/>
      <c r="R4" s="76"/>
      <c r="S4" s="76"/>
      <c r="T4" s="76"/>
      <c r="U4" s="76"/>
      <c r="V4" s="76"/>
    </row>
    <row r="5" spans="1:22" x14ac:dyDescent="0.25">
      <c r="A5" s="61"/>
      <c r="B5" s="28"/>
      <c r="C5" s="61"/>
      <c r="M5" s="75"/>
      <c r="N5" s="28"/>
      <c r="O5" s="75"/>
      <c r="P5" s="76"/>
      <c r="Q5" s="76"/>
      <c r="R5" s="76"/>
      <c r="S5" s="76"/>
      <c r="T5" s="76"/>
      <c r="U5" s="76"/>
      <c r="V5" s="76"/>
    </row>
    <row r="6" spans="1:22" x14ac:dyDescent="0.25">
      <c r="A6" s="61"/>
      <c r="B6" s="61"/>
      <c r="C6" s="61"/>
      <c r="F6" s="26" t="s">
        <v>29</v>
      </c>
      <c r="G6" s="26"/>
      <c r="H6" s="26" t="s">
        <v>218</v>
      </c>
      <c r="I6" s="26"/>
      <c r="J6" s="26"/>
      <c r="M6" s="75"/>
      <c r="N6" s="75"/>
      <c r="O6" s="75"/>
      <c r="P6" s="76"/>
      <c r="Q6" s="76"/>
      <c r="R6" s="75"/>
      <c r="S6" s="75"/>
      <c r="T6" s="75"/>
      <c r="U6" s="75"/>
      <c r="V6" s="75"/>
    </row>
    <row r="7" spans="1:22" ht="26.25" x14ac:dyDescent="0.25">
      <c r="A7" s="60" t="s">
        <v>31</v>
      </c>
      <c r="B7" s="60" t="s">
        <v>32</v>
      </c>
      <c r="C7" s="60" t="s">
        <v>33</v>
      </c>
      <c r="M7" s="112"/>
      <c r="N7" s="112"/>
      <c r="O7" s="112"/>
      <c r="P7" s="76"/>
      <c r="Q7" s="76"/>
      <c r="R7" s="76"/>
      <c r="S7" s="76"/>
      <c r="T7" s="76"/>
      <c r="U7" s="76"/>
      <c r="V7" s="76"/>
    </row>
    <row r="8" spans="1:22" x14ac:dyDescent="0.25">
      <c r="A8" s="61"/>
      <c r="B8" s="62" t="s">
        <v>34</v>
      </c>
      <c r="C8" s="62" t="s">
        <v>3</v>
      </c>
      <c r="M8" s="75"/>
      <c r="N8" s="28"/>
      <c r="O8" s="28"/>
      <c r="P8" s="76"/>
      <c r="Q8" s="76"/>
      <c r="R8" s="76"/>
      <c r="S8" s="76"/>
      <c r="T8" s="76"/>
      <c r="U8" s="76"/>
      <c r="V8" s="76"/>
    </row>
    <row r="9" spans="1:22" x14ac:dyDescent="0.25">
      <c r="A9" s="65">
        <v>1</v>
      </c>
      <c r="B9" s="32"/>
      <c r="C9" s="32">
        <v>0</v>
      </c>
      <c r="E9" s="61" t="s">
        <v>35</v>
      </c>
      <c r="F9" s="61"/>
      <c r="M9" s="28"/>
      <c r="N9" s="28"/>
      <c r="O9" s="28"/>
      <c r="P9" s="76"/>
      <c r="Q9" s="75"/>
      <c r="R9" s="75"/>
      <c r="S9" s="76"/>
      <c r="T9" s="76"/>
      <c r="U9" s="76"/>
      <c r="V9" s="76"/>
    </row>
    <row r="10" spans="1:22" x14ac:dyDescent="0.25">
      <c r="A10" s="65">
        <v>1</v>
      </c>
      <c r="B10" s="65"/>
      <c r="C10" s="183">
        <v>60</v>
      </c>
      <c r="E10" s="61" t="s">
        <v>36</v>
      </c>
      <c r="F10" s="61"/>
      <c r="M10" s="28"/>
      <c r="N10" s="28"/>
      <c r="O10" s="28"/>
      <c r="P10" s="76"/>
      <c r="Q10" s="75"/>
      <c r="R10" s="75"/>
      <c r="S10" s="76"/>
      <c r="T10" s="76"/>
      <c r="U10" s="76"/>
      <c r="V10" s="76"/>
    </row>
    <row r="11" spans="1:22" x14ac:dyDescent="0.25">
      <c r="A11" s="65">
        <v>1</v>
      </c>
      <c r="B11" s="65"/>
      <c r="C11" s="183">
        <v>52.35</v>
      </c>
      <c r="E11" s="61" t="s">
        <v>37</v>
      </c>
      <c r="F11" s="61"/>
      <c r="M11" s="28"/>
      <c r="N11" s="28"/>
      <c r="O11" s="28"/>
      <c r="P11" s="76"/>
      <c r="Q11" s="75"/>
      <c r="R11" s="75"/>
      <c r="S11" s="76"/>
      <c r="T11" s="76"/>
      <c r="U11" s="76"/>
      <c r="V11" s="76"/>
    </row>
    <row r="12" spans="1:22" x14ac:dyDescent="0.25">
      <c r="A12" s="65">
        <v>1</v>
      </c>
      <c r="B12" s="65"/>
      <c r="C12" s="183">
        <v>59.2</v>
      </c>
      <c r="E12" s="61" t="s">
        <v>38</v>
      </c>
      <c r="F12" s="61"/>
      <c r="M12" s="28"/>
      <c r="N12" s="28"/>
      <c r="O12" s="28"/>
      <c r="P12" s="76"/>
      <c r="Q12" s="75"/>
      <c r="R12" s="75"/>
      <c r="S12" s="76"/>
      <c r="T12" s="76"/>
      <c r="U12" s="76"/>
      <c r="V12" s="76"/>
    </row>
    <row r="13" spans="1:22" x14ac:dyDescent="0.25">
      <c r="A13" s="65">
        <v>1</v>
      </c>
      <c r="B13" s="65"/>
      <c r="C13" s="183">
        <v>60</v>
      </c>
      <c r="E13" s="61" t="s">
        <v>39</v>
      </c>
      <c r="M13" s="28"/>
      <c r="N13" s="28"/>
      <c r="O13" s="28"/>
      <c r="P13" s="76"/>
      <c r="Q13" s="75"/>
      <c r="R13" s="76"/>
      <c r="S13" s="76"/>
      <c r="T13" s="76"/>
      <c r="U13" s="76"/>
      <c r="V13" s="76"/>
    </row>
    <row r="14" spans="1:22" x14ac:dyDescent="0.25">
      <c r="A14" s="65">
        <v>1</v>
      </c>
      <c r="B14" s="65"/>
      <c r="C14" s="183">
        <v>42.15</v>
      </c>
      <c r="E14" s="61" t="s">
        <v>40</v>
      </c>
      <c r="M14" s="28"/>
      <c r="N14" s="28"/>
      <c r="O14" s="28"/>
      <c r="P14" s="76"/>
      <c r="Q14" s="75"/>
      <c r="R14" s="76"/>
      <c r="S14" s="76"/>
      <c r="T14" s="76"/>
      <c r="U14" s="76"/>
      <c r="V14" s="76"/>
    </row>
    <row r="15" spans="1:22" x14ac:dyDescent="0.25">
      <c r="A15" s="65">
        <v>1</v>
      </c>
      <c r="B15" s="65"/>
      <c r="C15" s="183">
        <v>51</v>
      </c>
      <c r="E15" s="61" t="s">
        <v>41</v>
      </c>
      <c r="M15" s="28"/>
      <c r="N15" s="28"/>
      <c r="O15" s="28"/>
      <c r="P15" s="76"/>
      <c r="Q15" s="75"/>
      <c r="R15" s="76"/>
      <c r="S15" s="76"/>
      <c r="T15" s="76"/>
      <c r="U15" s="76"/>
      <c r="V15" s="76"/>
    </row>
    <row r="16" spans="1:22" x14ac:dyDescent="0.25">
      <c r="A16" s="65">
        <v>1</v>
      </c>
      <c r="B16" s="65"/>
      <c r="C16" s="183">
        <v>30</v>
      </c>
      <c r="E16" s="61" t="s">
        <v>42</v>
      </c>
      <c r="M16" s="28"/>
      <c r="N16" s="28"/>
      <c r="O16" s="28"/>
      <c r="P16" s="76"/>
      <c r="Q16" s="75"/>
      <c r="R16" s="76"/>
      <c r="S16" s="76"/>
      <c r="T16" s="76"/>
      <c r="U16" s="76"/>
      <c r="V16" s="76"/>
    </row>
    <row r="17" spans="1:22" x14ac:dyDescent="0.25">
      <c r="A17" s="183"/>
      <c r="B17" s="65"/>
      <c r="C17" s="33"/>
      <c r="E17" s="61" t="s">
        <v>43</v>
      </c>
      <c r="F17" s="61"/>
      <c r="M17" s="28"/>
      <c r="N17" s="28"/>
      <c r="O17" s="28"/>
      <c r="P17" s="76"/>
      <c r="Q17" s="75"/>
      <c r="R17" s="75"/>
      <c r="S17" s="76"/>
      <c r="T17" s="76"/>
      <c r="U17" s="76"/>
      <c r="V17" s="76"/>
    </row>
    <row r="18" spans="1:22" x14ac:dyDescent="0.25">
      <c r="A18" s="183"/>
      <c r="B18" s="65"/>
      <c r="C18" s="33"/>
      <c r="E18" s="61" t="s">
        <v>44</v>
      </c>
      <c r="F18" s="61"/>
      <c r="M18" s="28"/>
      <c r="N18" s="28"/>
      <c r="O18" s="28"/>
      <c r="P18" s="76"/>
      <c r="Q18" s="75"/>
      <c r="R18" s="75"/>
      <c r="S18" s="76"/>
      <c r="T18" s="76"/>
      <c r="U18" s="76"/>
      <c r="V18" s="76"/>
    </row>
    <row r="19" spans="1:22" x14ac:dyDescent="0.25">
      <c r="A19" s="183"/>
      <c r="B19" s="65"/>
      <c r="C19" s="33"/>
      <c r="E19" s="61" t="s">
        <v>45</v>
      </c>
      <c r="F19" s="61"/>
      <c r="M19" s="28"/>
      <c r="N19" s="28"/>
      <c r="O19" s="28"/>
      <c r="P19" s="76"/>
      <c r="Q19" s="75"/>
      <c r="R19" s="75"/>
      <c r="S19" s="76"/>
      <c r="T19" s="76"/>
      <c r="U19" s="76"/>
      <c r="V19" s="76"/>
    </row>
    <row r="20" spans="1:22" x14ac:dyDescent="0.25">
      <c r="A20" s="183"/>
      <c r="B20" s="65"/>
      <c r="C20" s="33"/>
      <c r="E20" s="61" t="s">
        <v>46</v>
      </c>
      <c r="F20" s="61"/>
      <c r="M20" s="28"/>
      <c r="N20" s="28"/>
      <c r="O20" s="28"/>
      <c r="P20" s="76"/>
      <c r="Q20" s="75"/>
      <c r="R20" s="75"/>
      <c r="S20" s="76"/>
      <c r="T20" s="76"/>
      <c r="U20" s="76"/>
      <c r="V20" s="76"/>
    </row>
    <row r="21" spans="1:22" x14ac:dyDescent="0.25">
      <c r="A21" s="183"/>
      <c r="B21" s="65"/>
      <c r="C21" s="33"/>
      <c r="E21" s="61" t="s">
        <v>129</v>
      </c>
      <c r="M21" s="28"/>
      <c r="N21" s="28"/>
      <c r="O21" s="28"/>
      <c r="P21" s="76"/>
      <c r="Q21" s="75"/>
      <c r="R21" s="76"/>
      <c r="S21" s="76"/>
      <c r="T21" s="76"/>
      <c r="U21" s="76"/>
      <c r="V21" s="76"/>
    </row>
    <row r="22" spans="1:22" x14ac:dyDescent="0.25">
      <c r="A22" s="65"/>
      <c r="B22" s="65"/>
      <c r="C22" s="65"/>
      <c r="M22" s="28"/>
      <c r="N22" s="28"/>
      <c r="O22" s="28"/>
      <c r="P22" s="76"/>
      <c r="Q22" s="76"/>
      <c r="R22" s="76"/>
      <c r="S22" s="76"/>
      <c r="T22" s="76"/>
      <c r="U22" s="76"/>
      <c r="V22" s="76"/>
    </row>
    <row r="23" spans="1:22" x14ac:dyDescent="0.25">
      <c r="A23" s="65"/>
      <c r="B23" s="65"/>
      <c r="C23" s="32"/>
      <c r="M23" s="28"/>
      <c r="N23" s="28"/>
      <c r="O23" s="114"/>
      <c r="P23" s="76"/>
      <c r="Q23" s="76"/>
      <c r="R23" s="76"/>
      <c r="S23" s="76"/>
      <c r="T23" s="76"/>
      <c r="U23" s="76"/>
      <c r="V23" s="76"/>
    </row>
    <row r="24" spans="1:22" x14ac:dyDescent="0.25">
      <c r="A24" s="65"/>
      <c r="B24" s="65"/>
      <c r="C24" s="32"/>
      <c r="M24" s="28"/>
      <c r="N24" s="28"/>
      <c r="O24" s="114"/>
      <c r="P24" s="76"/>
      <c r="Q24" s="76"/>
      <c r="R24" s="76"/>
      <c r="S24" s="76"/>
      <c r="T24" s="76"/>
      <c r="U24" s="76"/>
      <c r="V24" s="76"/>
    </row>
    <row r="25" spans="1:22" ht="15.75" x14ac:dyDescent="0.25">
      <c r="A25" s="33"/>
      <c r="B25" s="33"/>
      <c r="C25" s="34"/>
      <c r="E25" s="35"/>
      <c r="M25" s="116"/>
      <c r="N25" s="116"/>
      <c r="O25" s="113"/>
      <c r="P25" s="76"/>
      <c r="Q25" s="115"/>
      <c r="R25" s="76"/>
      <c r="S25" s="76"/>
      <c r="T25" s="76"/>
      <c r="U25" s="76"/>
      <c r="V25" s="76"/>
    </row>
    <row r="26" spans="1:22" ht="15.75" x14ac:dyDescent="0.25">
      <c r="A26" s="33"/>
      <c r="B26" s="33"/>
      <c r="C26" s="34"/>
      <c r="E26" s="35"/>
      <c r="M26" s="116"/>
      <c r="N26" s="116"/>
      <c r="O26" s="113"/>
      <c r="P26" s="76"/>
      <c r="Q26" s="115"/>
      <c r="R26" s="76"/>
      <c r="S26" s="76"/>
      <c r="T26" s="76"/>
      <c r="U26" s="76"/>
      <c r="V26" s="76"/>
    </row>
    <row r="27" spans="1:22" ht="15.75" x14ac:dyDescent="0.25">
      <c r="A27" s="33"/>
      <c r="B27" s="33"/>
      <c r="C27" s="34"/>
      <c r="E27" s="35"/>
      <c r="M27" s="116"/>
      <c r="N27" s="116"/>
      <c r="O27" s="113"/>
      <c r="P27" s="76"/>
      <c r="Q27" s="115"/>
      <c r="R27" s="76"/>
      <c r="S27" s="76"/>
      <c r="T27" s="76"/>
      <c r="U27" s="76"/>
      <c r="V27" s="76"/>
    </row>
    <row r="28" spans="1:22" ht="15.75" x14ac:dyDescent="0.25">
      <c r="A28" s="33"/>
      <c r="B28" s="33"/>
      <c r="C28" s="34"/>
      <c r="E28" s="35"/>
      <c r="M28" s="116"/>
      <c r="N28" s="116"/>
      <c r="O28" s="113"/>
      <c r="P28" s="76"/>
      <c r="Q28" s="115"/>
      <c r="R28" s="76"/>
      <c r="S28" s="76"/>
      <c r="T28" s="76"/>
      <c r="U28" s="76"/>
      <c r="V28" s="76"/>
    </row>
    <row r="29" spans="1:22" ht="15.75" x14ac:dyDescent="0.25">
      <c r="A29" s="33"/>
      <c r="B29" s="33"/>
      <c r="C29" s="34"/>
      <c r="E29" s="35"/>
      <c r="M29" s="116"/>
      <c r="N29" s="116"/>
      <c r="O29" s="113"/>
      <c r="P29" s="76"/>
      <c r="Q29" s="115"/>
      <c r="R29" s="76"/>
      <c r="S29" s="76"/>
      <c r="T29" s="76"/>
      <c r="U29" s="76"/>
      <c r="V29" s="76"/>
    </row>
    <row r="30" spans="1:22" x14ac:dyDescent="0.25">
      <c r="A30" s="33"/>
      <c r="B30" s="33"/>
      <c r="C30" s="34"/>
      <c r="M30" s="116"/>
      <c r="N30" s="116"/>
      <c r="O30" s="113"/>
      <c r="P30" s="76"/>
      <c r="Q30" s="76"/>
      <c r="R30" s="76"/>
      <c r="S30" s="76"/>
      <c r="T30" s="76"/>
      <c r="U30" s="76"/>
      <c r="V30" s="76"/>
    </row>
    <row r="31" spans="1:22" x14ac:dyDescent="0.25">
      <c r="A31" s="65"/>
      <c r="B31" s="65"/>
      <c r="C31" s="65"/>
      <c r="M31" s="28"/>
      <c r="N31" s="28"/>
      <c r="O31" s="28"/>
      <c r="P31" s="76"/>
      <c r="Q31" s="76"/>
      <c r="R31" s="76"/>
      <c r="S31" s="76"/>
      <c r="T31" s="76"/>
      <c r="U31" s="76"/>
      <c r="V31" s="76"/>
    </row>
    <row r="32" spans="1:22" x14ac:dyDescent="0.25">
      <c r="A32" s="61"/>
      <c r="B32" s="64"/>
      <c r="C32" s="64">
        <f>SUM(C9:C31)</f>
        <v>354.7</v>
      </c>
      <c r="D32" s="61" t="s">
        <v>48</v>
      </c>
      <c r="M32" s="75"/>
      <c r="N32" s="75"/>
      <c r="O32" s="75"/>
      <c r="P32" s="75"/>
      <c r="Q32" s="76"/>
      <c r="R32" s="76"/>
      <c r="S32" s="76"/>
      <c r="T32" s="76"/>
      <c r="U32" s="76"/>
      <c r="V32" s="76"/>
    </row>
    <row r="33" spans="1:22" x14ac:dyDescent="0.25">
      <c r="A33" s="64">
        <f>SUM(A9:A29)</f>
        <v>8</v>
      </c>
      <c r="B33" s="61" t="s">
        <v>49</v>
      </c>
      <c r="C33" s="61"/>
      <c r="M33" s="75"/>
      <c r="N33" s="75"/>
      <c r="O33" s="75"/>
      <c r="P33" s="76"/>
      <c r="Q33" s="76"/>
      <c r="R33" s="76"/>
      <c r="S33" s="76"/>
      <c r="T33" s="76"/>
      <c r="U33" s="76"/>
      <c r="V33" s="76"/>
    </row>
    <row r="34" spans="1:22" x14ac:dyDescent="0.25">
      <c r="A34" s="61"/>
      <c r="B34" s="180">
        <f>C32/A33</f>
        <v>44.337499999999999</v>
      </c>
      <c r="C34" s="61" t="s">
        <v>50</v>
      </c>
      <c r="M34" s="75"/>
      <c r="N34" s="75"/>
      <c r="O34" s="75"/>
      <c r="P34" s="76"/>
      <c r="Q34" s="76"/>
      <c r="R34" s="76"/>
      <c r="S34" s="76"/>
      <c r="T34" s="76"/>
      <c r="U34" s="76"/>
      <c r="V34" s="76"/>
    </row>
    <row r="35" spans="1:22" x14ac:dyDescent="0.25">
      <c r="A35" s="61"/>
      <c r="B35" s="61"/>
      <c r="C35" s="61"/>
      <c r="D35" s="65">
        <v>60</v>
      </c>
      <c r="E35" s="61" t="s">
        <v>51</v>
      </c>
      <c r="M35" s="75"/>
      <c r="N35" s="75"/>
      <c r="O35" s="75"/>
      <c r="P35" s="28"/>
      <c r="Q35" s="75"/>
      <c r="R35" s="76"/>
      <c r="S35" s="76"/>
      <c r="T35" s="76"/>
      <c r="U35" s="76"/>
      <c r="V35" s="76"/>
    </row>
    <row r="36" spans="1:22" x14ac:dyDescent="0.25">
      <c r="A36" s="61"/>
      <c r="B36" s="61"/>
      <c r="C36" s="61"/>
      <c r="D36" s="67">
        <f>B34/D35</f>
        <v>0.73895833333333327</v>
      </c>
      <c r="E36" s="61" t="s">
        <v>52</v>
      </c>
      <c r="K36" s="118"/>
      <c r="M36" s="75"/>
      <c r="N36" s="75"/>
      <c r="O36" s="75"/>
      <c r="P36" s="118"/>
      <c r="Q36" s="75"/>
      <c r="R36" s="76"/>
      <c r="S36" s="76"/>
      <c r="T36" s="76"/>
      <c r="U36" s="76"/>
      <c r="V36" s="76"/>
    </row>
    <row r="37" spans="1:22" x14ac:dyDescent="0.25">
      <c r="A37" s="61"/>
      <c r="B37" s="61"/>
      <c r="C37" s="61"/>
      <c r="M37" s="75"/>
      <c r="N37" s="75"/>
      <c r="O37" s="75"/>
      <c r="P37" s="76"/>
      <c r="Q37" s="76"/>
      <c r="R37" s="76"/>
      <c r="S37" s="76"/>
      <c r="T37" s="76"/>
      <c r="U37" s="76"/>
      <c r="V37" s="76"/>
    </row>
    <row r="38" spans="1:22" ht="15.75" x14ac:dyDescent="0.25">
      <c r="A38" s="153" t="s">
        <v>146</v>
      </c>
      <c r="M38" s="76"/>
      <c r="N38" s="76"/>
      <c r="O38" s="76"/>
      <c r="P38" s="76"/>
      <c r="Q38" s="76"/>
      <c r="R38" s="76"/>
      <c r="S38" s="76"/>
      <c r="T38" s="76"/>
      <c r="U38" s="76"/>
      <c r="V38" s="76"/>
    </row>
    <row r="39" spans="1:22" x14ac:dyDescent="0.25">
      <c r="M39" s="76"/>
      <c r="N39" s="76"/>
      <c r="O39" s="76"/>
      <c r="P39" s="76"/>
      <c r="Q39" s="76"/>
      <c r="R39" s="76"/>
      <c r="S39" s="76"/>
      <c r="T39" s="76"/>
      <c r="U39" s="76"/>
      <c r="V39" s="76"/>
    </row>
    <row r="40" spans="1:22" x14ac:dyDescent="0.25">
      <c r="M40" s="76"/>
      <c r="N40" s="76"/>
      <c r="O40" s="76"/>
      <c r="P40" s="76"/>
      <c r="Q40" s="76"/>
      <c r="R40" s="76"/>
      <c r="S40" s="76"/>
      <c r="T40" s="76"/>
      <c r="U40" s="76"/>
      <c r="V40" s="76"/>
    </row>
    <row r="41" spans="1:22" x14ac:dyDescent="0.25">
      <c r="M41" s="76"/>
      <c r="N41" s="76"/>
      <c r="O41" s="76"/>
      <c r="P41" s="76"/>
      <c r="Q41" s="76"/>
      <c r="R41" s="76"/>
      <c r="S41" s="76"/>
      <c r="T41" s="76"/>
      <c r="U41" s="76"/>
      <c r="V41" s="76"/>
    </row>
    <row r="42" spans="1:22" x14ac:dyDescent="0.25">
      <c r="M42" s="76"/>
      <c r="N42" s="76"/>
      <c r="O42" s="76"/>
      <c r="P42" s="76"/>
      <c r="Q42" s="76"/>
      <c r="R42" s="76"/>
      <c r="S42" s="76"/>
      <c r="T42" s="76"/>
      <c r="U42" s="76"/>
      <c r="V42" s="76"/>
    </row>
    <row r="43" spans="1:22" x14ac:dyDescent="0.25">
      <c r="M43" s="76"/>
      <c r="N43" s="76"/>
      <c r="O43" s="76"/>
      <c r="P43" s="76"/>
      <c r="Q43" s="76"/>
      <c r="R43" s="76"/>
      <c r="S43" s="76"/>
      <c r="T43" s="76"/>
      <c r="U43" s="76"/>
      <c r="V43" s="76"/>
    </row>
    <row r="44" spans="1:22" x14ac:dyDescent="0.25">
      <c r="M44" s="76"/>
      <c r="N44" s="76"/>
      <c r="O44" s="76"/>
      <c r="P44" s="76"/>
      <c r="Q44" s="76"/>
      <c r="R44" s="76"/>
      <c r="S44" s="76"/>
      <c r="T44" s="76"/>
      <c r="U44" s="76"/>
      <c r="V44" s="76"/>
    </row>
    <row r="45" spans="1:22" x14ac:dyDescent="0.25">
      <c r="M45" s="76"/>
      <c r="N45" s="76"/>
      <c r="O45" s="76"/>
      <c r="P45" s="76"/>
      <c r="Q45" s="76"/>
      <c r="R45" s="76"/>
      <c r="S45" s="76"/>
      <c r="T45" s="76"/>
      <c r="U45" s="76"/>
      <c r="V45" s="76"/>
    </row>
    <row r="46" spans="1:22" x14ac:dyDescent="0.25">
      <c r="M46" s="76"/>
      <c r="N46" s="76"/>
      <c r="O46" s="76"/>
      <c r="P46" s="76"/>
      <c r="Q46" s="76"/>
      <c r="R46" s="76"/>
      <c r="S46" s="76"/>
      <c r="T46" s="76"/>
      <c r="U46" s="76"/>
      <c r="V46" s="76"/>
    </row>
    <row r="47" spans="1:22" x14ac:dyDescent="0.25">
      <c r="M47" s="76"/>
      <c r="N47" s="76"/>
      <c r="O47" s="76"/>
      <c r="P47" s="76"/>
      <c r="Q47" s="76"/>
      <c r="R47" s="76"/>
      <c r="S47" s="76"/>
      <c r="T47" s="76"/>
      <c r="U47" s="76"/>
      <c r="V47" s="76"/>
    </row>
    <row r="48" spans="1:22" x14ac:dyDescent="0.25">
      <c r="M48" s="76"/>
      <c r="N48" s="76"/>
      <c r="O48" s="76"/>
      <c r="P48" s="76"/>
      <c r="Q48" s="76"/>
      <c r="R48" s="76"/>
      <c r="S48" s="76"/>
      <c r="T48" s="76"/>
      <c r="U48" s="76"/>
      <c r="V48" s="76"/>
    </row>
    <row r="49" spans="13:22" x14ac:dyDescent="0.25">
      <c r="M49" s="76"/>
      <c r="N49" s="76"/>
      <c r="O49" s="76"/>
      <c r="P49" s="76"/>
      <c r="Q49" s="76"/>
      <c r="R49" s="76"/>
      <c r="S49" s="76"/>
      <c r="T49" s="76"/>
      <c r="U49" s="76"/>
      <c r="V49" s="76"/>
    </row>
    <row r="50" spans="13:22" x14ac:dyDescent="0.25">
      <c r="M50" s="76"/>
      <c r="N50" s="76"/>
      <c r="O50" s="76"/>
      <c r="P50" s="76"/>
      <c r="Q50" s="76"/>
      <c r="R50" s="76"/>
      <c r="S50" s="76"/>
      <c r="T50" s="76"/>
      <c r="U50" s="76"/>
      <c r="V50" s="76"/>
    </row>
    <row r="51" spans="13:22" x14ac:dyDescent="0.25">
      <c r="M51" s="76"/>
      <c r="N51" s="76"/>
      <c r="O51" s="76"/>
      <c r="P51" s="76"/>
      <c r="Q51" s="76"/>
      <c r="R51" s="76"/>
      <c r="S51" s="76"/>
      <c r="T51" s="76"/>
      <c r="U51" s="76"/>
      <c r="V51" s="76"/>
    </row>
    <row r="52" spans="13:22" x14ac:dyDescent="0.25">
      <c r="M52" s="76"/>
      <c r="N52" s="76"/>
      <c r="O52" s="76"/>
      <c r="P52" s="76"/>
      <c r="Q52" s="76"/>
      <c r="R52" s="76"/>
      <c r="S52" s="76"/>
      <c r="T52" s="76"/>
      <c r="U52" s="76"/>
      <c r="V52" s="76"/>
    </row>
    <row r="53" spans="13:22" x14ac:dyDescent="0.25">
      <c r="M53" s="76"/>
      <c r="N53" s="76"/>
      <c r="O53" s="76"/>
      <c r="P53" s="76"/>
      <c r="Q53" s="76"/>
      <c r="R53" s="76"/>
      <c r="S53" s="76"/>
      <c r="T53" s="76"/>
      <c r="U53" s="76"/>
      <c r="V53" s="76"/>
    </row>
    <row r="54" spans="13:22" x14ac:dyDescent="0.25">
      <c r="M54" s="76"/>
      <c r="N54" s="76"/>
      <c r="O54" s="76"/>
      <c r="P54" s="76"/>
      <c r="Q54" s="76"/>
      <c r="R54" s="76"/>
      <c r="S54" s="76"/>
      <c r="T54" s="76"/>
      <c r="U54" s="76"/>
      <c r="V54" s="76"/>
    </row>
    <row r="55" spans="13:22" x14ac:dyDescent="0.25">
      <c r="M55" s="76"/>
      <c r="N55" s="76"/>
      <c r="O55" s="76"/>
      <c r="P55" s="76"/>
      <c r="Q55" s="76"/>
      <c r="R55" s="76"/>
      <c r="S55" s="76"/>
      <c r="T55" s="76"/>
      <c r="U55" s="76"/>
      <c r="V55" s="76"/>
    </row>
    <row r="56" spans="13:22" x14ac:dyDescent="0.25">
      <c r="M56" s="76"/>
      <c r="N56" s="76"/>
      <c r="O56" s="76"/>
      <c r="P56" s="76"/>
      <c r="Q56" s="76"/>
      <c r="R56" s="76"/>
      <c r="S56" s="76"/>
      <c r="T56" s="76"/>
      <c r="U56" s="76"/>
      <c r="V56" s="76"/>
    </row>
    <row r="57" spans="13:22" x14ac:dyDescent="0.25">
      <c r="M57" s="76"/>
      <c r="N57" s="76"/>
      <c r="O57" s="76"/>
      <c r="P57" s="76"/>
      <c r="Q57" s="76"/>
      <c r="R57" s="76"/>
      <c r="S57" s="76"/>
      <c r="T57" s="76"/>
      <c r="U57" s="76"/>
      <c r="V57" s="76"/>
    </row>
    <row r="58" spans="13:22" x14ac:dyDescent="0.25">
      <c r="M58" s="76"/>
      <c r="N58" s="76"/>
      <c r="O58" s="76"/>
      <c r="P58" s="76"/>
      <c r="Q58" s="76"/>
      <c r="R58" s="76"/>
      <c r="S58" s="76"/>
      <c r="T58" s="76"/>
      <c r="U58" s="76"/>
      <c r="V58" s="76"/>
    </row>
    <row r="59" spans="13:22" x14ac:dyDescent="0.25">
      <c r="M59" s="76"/>
      <c r="N59" s="76"/>
      <c r="O59" s="76"/>
      <c r="P59" s="76"/>
      <c r="Q59" s="76"/>
      <c r="R59" s="76"/>
      <c r="S59" s="76"/>
      <c r="T59" s="76"/>
      <c r="U59" s="76"/>
      <c r="V59" s="76"/>
    </row>
    <row r="60" spans="13:22" x14ac:dyDescent="0.25">
      <c r="M60" s="76"/>
      <c r="N60" s="76"/>
      <c r="O60" s="76"/>
      <c r="P60" s="76"/>
      <c r="Q60" s="76"/>
      <c r="R60" s="76"/>
      <c r="S60" s="76"/>
      <c r="T60" s="76"/>
      <c r="U60" s="76"/>
      <c r="V60" s="76"/>
    </row>
    <row r="61" spans="13:22" x14ac:dyDescent="0.25">
      <c r="M61" s="76"/>
      <c r="N61" s="76"/>
      <c r="O61" s="76"/>
      <c r="P61" s="76"/>
      <c r="Q61" s="76"/>
      <c r="R61" s="76"/>
      <c r="S61" s="76"/>
      <c r="T61" s="76"/>
      <c r="U61" s="76"/>
      <c r="V61" s="76"/>
    </row>
    <row r="62" spans="13:22" x14ac:dyDescent="0.25">
      <c r="M62" s="76"/>
      <c r="N62" s="76"/>
      <c r="O62" s="76"/>
      <c r="P62" s="76"/>
      <c r="Q62" s="76"/>
      <c r="R62" s="76"/>
      <c r="S62" s="76"/>
      <c r="T62" s="76"/>
      <c r="U62" s="76"/>
      <c r="V62" s="76"/>
    </row>
    <row r="63" spans="13:22" x14ac:dyDescent="0.25">
      <c r="M63" s="76"/>
      <c r="N63" s="76"/>
      <c r="O63" s="76"/>
      <c r="P63" s="76"/>
      <c r="Q63" s="76"/>
      <c r="R63" s="76"/>
      <c r="S63" s="76"/>
      <c r="T63" s="76"/>
      <c r="U63" s="76"/>
      <c r="V63" s="76"/>
    </row>
    <row r="64" spans="13:22" x14ac:dyDescent="0.25">
      <c r="M64" s="76"/>
      <c r="N64" s="76"/>
      <c r="O64" s="76"/>
      <c r="P64" s="76"/>
      <c r="Q64" s="76"/>
      <c r="R64" s="76"/>
      <c r="S64" s="76"/>
      <c r="T64" s="76"/>
      <c r="U64" s="76"/>
      <c r="V64" s="76"/>
    </row>
    <row r="65" spans="13:22" x14ac:dyDescent="0.25">
      <c r="M65" s="76"/>
      <c r="N65" s="76"/>
      <c r="O65" s="76"/>
      <c r="P65" s="76"/>
      <c r="Q65" s="76"/>
      <c r="R65" s="76"/>
      <c r="S65" s="76"/>
      <c r="T65" s="76"/>
      <c r="U65" s="76"/>
      <c r="V65" s="76"/>
    </row>
    <row r="66" spans="13:22" x14ac:dyDescent="0.25">
      <c r="M66" s="76"/>
      <c r="N66" s="76"/>
      <c r="O66" s="76"/>
      <c r="P66" s="76"/>
      <c r="Q66" s="76"/>
      <c r="R66" s="76"/>
      <c r="S66" s="76"/>
      <c r="T66" s="76"/>
      <c r="U66" s="76"/>
      <c r="V66" s="76"/>
    </row>
    <row r="67" spans="13:22" x14ac:dyDescent="0.25">
      <c r="M67" s="76"/>
      <c r="N67" s="76"/>
      <c r="O67" s="76"/>
      <c r="P67" s="76"/>
      <c r="Q67" s="76"/>
      <c r="R67" s="76"/>
      <c r="S67" s="76"/>
      <c r="T67" s="76"/>
      <c r="U67" s="76"/>
      <c r="V67" s="76"/>
    </row>
    <row r="68" spans="13:22" x14ac:dyDescent="0.25">
      <c r="M68" s="76"/>
      <c r="N68" s="76"/>
      <c r="O68" s="76"/>
      <c r="P68" s="76"/>
      <c r="Q68" s="76"/>
      <c r="R68" s="76"/>
      <c r="S68" s="76"/>
      <c r="T68" s="76"/>
      <c r="U68" s="76"/>
      <c r="V68" s="76"/>
    </row>
    <row r="69" spans="13:22" x14ac:dyDescent="0.25">
      <c r="M69" s="76"/>
      <c r="N69" s="76"/>
      <c r="O69" s="76"/>
      <c r="P69" s="76"/>
      <c r="Q69" s="76"/>
      <c r="R69" s="76"/>
      <c r="S69" s="76"/>
      <c r="T69" s="76"/>
      <c r="U69" s="76"/>
      <c r="V69" s="76"/>
    </row>
    <row r="70" spans="13:22" x14ac:dyDescent="0.25">
      <c r="M70" s="76"/>
      <c r="N70" s="76"/>
      <c r="O70" s="76"/>
      <c r="P70" s="76"/>
      <c r="Q70" s="76"/>
      <c r="R70" s="76"/>
      <c r="S70" s="76"/>
      <c r="T70" s="76"/>
      <c r="U70" s="76"/>
      <c r="V70" s="76"/>
    </row>
    <row r="71" spans="13:22" x14ac:dyDescent="0.25">
      <c r="M71" s="76"/>
      <c r="N71" s="76"/>
      <c r="O71" s="76"/>
      <c r="P71" s="76"/>
      <c r="Q71" s="76"/>
      <c r="R71" s="76"/>
      <c r="S71" s="76"/>
      <c r="T71" s="76"/>
      <c r="U71" s="76"/>
      <c r="V71" s="76"/>
    </row>
    <row r="72" spans="13:22" x14ac:dyDescent="0.25">
      <c r="M72" s="76"/>
      <c r="N72" s="76"/>
      <c r="O72" s="76"/>
      <c r="P72" s="76"/>
      <c r="Q72" s="76"/>
      <c r="R72" s="76"/>
      <c r="S72" s="76"/>
      <c r="T72" s="76"/>
      <c r="U72" s="76"/>
      <c r="V72" s="76"/>
    </row>
    <row r="73" spans="13:22" x14ac:dyDescent="0.25">
      <c r="M73" s="76"/>
      <c r="N73" s="76"/>
      <c r="O73" s="76"/>
      <c r="P73" s="76"/>
      <c r="Q73" s="76"/>
      <c r="R73" s="76"/>
      <c r="S73" s="76"/>
      <c r="T73" s="76"/>
      <c r="U73" s="76"/>
      <c r="V73" s="76"/>
    </row>
    <row r="74" spans="13:22" x14ac:dyDescent="0.25">
      <c r="M74" s="76"/>
      <c r="N74" s="76"/>
      <c r="O74" s="76"/>
      <c r="P74" s="76"/>
      <c r="Q74" s="76"/>
      <c r="R74" s="76"/>
      <c r="S74" s="76"/>
      <c r="T74" s="76"/>
      <c r="U74" s="76"/>
      <c r="V74" s="76"/>
    </row>
    <row r="75" spans="13:22" x14ac:dyDescent="0.25">
      <c r="M75" s="76"/>
      <c r="N75" s="76"/>
      <c r="O75" s="76"/>
      <c r="P75" s="76"/>
      <c r="Q75" s="76"/>
      <c r="R75" s="76"/>
      <c r="S75" s="76"/>
      <c r="T75" s="76"/>
      <c r="U75" s="76"/>
      <c r="V75" s="76"/>
    </row>
    <row r="76" spans="13:22" x14ac:dyDescent="0.25">
      <c r="M76" s="76"/>
      <c r="N76" s="76"/>
      <c r="O76" s="76"/>
      <c r="P76" s="76"/>
      <c r="Q76" s="76"/>
      <c r="R76" s="76"/>
      <c r="S76" s="76"/>
      <c r="T76" s="76"/>
      <c r="U76" s="76"/>
      <c r="V76" s="76"/>
    </row>
  </sheetData>
  <pageMargins left="0.7" right="0.7" top="0.75" bottom="0.75" header="0.3" footer="0.3"/>
  <pageSetup scale="83" orientation="portrait" r:id="rId1"/>
  <drawing r:id="rId2"/>
  <legacyDrawing r:id="rId3"/>
  <oleObjects>
    <mc:AlternateContent xmlns:mc="http://schemas.openxmlformats.org/markup-compatibility/2006">
      <mc:Choice Requires="x14">
        <oleObject progId="Word.Document.12" shapeId="594945" r:id="rId4">
          <objectPr defaultSize="0" r:id="rId5">
            <anchor moveWithCells="1">
              <from>
                <xdr:col>1</xdr:col>
                <xdr:colOff>0</xdr:colOff>
                <xdr:row>40</xdr:row>
                <xdr:rowOff>0</xdr:rowOff>
              </from>
              <to>
                <xdr:col>10</xdr:col>
                <xdr:colOff>390525</xdr:colOff>
                <xdr:row>53</xdr:row>
                <xdr:rowOff>114300</xdr:rowOff>
              </to>
            </anchor>
          </objectPr>
        </oleObject>
      </mc:Choice>
      <mc:Fallback>
        <oleObject progId="Word.Document.12" shapeId="594945" r:id="rId4"/>
      </mc:Fallback>
    </mc:AlternateContent>
  </oleObjec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6"/>
  <sheetViews>
    <sheetView topLeftCell="A34" workbookViewId="0">
      <selection activeCell="N48" sqref="N48"/>
    </sheetView>
  </sheetViews>
  <sheetFormatPr defaultColWidth="9.140625" defaultRowHeight="15" x14ac:dyDescent="0.25"/>
  <cols>
    <col min="1" max="2" width="9.140625" style="59"/>
    <col min="3" max="3" width="10.140625" style="59" customWidth="1"/>
    <col min="4" max="16384" width="9.140625" style="59"/>
  </cols>
  <sheetData>
    <row r="1" spans="1:22" ht="21" x14ac:dyDescent="0.35">
      <c r="A1" s="63" t="s">
        <v>23</v>
      </c>
      <c r="B1" s="61"/>
      <c r="C1" s="61"/>
      <c r="I1" s="63" t="s">
        <v>53</v>
      </c>
      <c r="M1" s="74"/>
      <c r="N1" s="75"/>
      <c r="O1" s="75"/>
      <c r="P1" s="76"/>
      <c r="Q1" s="76"/>
      <c r="R1" s="76"/>
      <c r="S1" s="76"/>
      <c r="T1" s="76"/>
      <c r="U1" s="74"/>
      <c r="V1" s="76"/>
    </row>
    <row r="2" spans="1:22" x14ac:dyDescent="0.25">
      <c r="A2" s="61"/>
      <c r="B2" s="65">
        <v>4.0999999999999996</v>
      </c>
      <c r="C2" s="61" t="s">
        <v>24</v>
      </c>
      <c r="D2" s="208" t="s">
        <v>230</v>
      </c>
      <c r="M2" s="75"/>
      <c r="N2" s="28"/>
      <c r="O2" s="75"/>
      <c r="P2" s="76"/>
      <c r="Q2" s="76"/>
      <c r="R2" s="76"/>
      <c r="S2" s="76"/>
      <c r="T2" s="76"/>
      <c r="U2" s="76"/>
      <c r="V2" s="76"/>
    </row>
    <row r="3" spans="1:22" x14ac:dyDescent="0.25">
      <c r="A3" s="61"/>
      <c r="B3" s="65" t="s">
        <v>55</v>
      </c>
      <c r="C3" s="61" t="s">
        <v>26</v>
      </c>
      <c r="D3" s="208" t="s">
        <v>219</v>
      </c>
      <c r="M3" s="75"/>
      <c r="N3" s="28"/>
      <c r="O3" s="75"/>
      <c r="P3" s="76"/>
      <c r="Q3" s="76"/>
      <c r="R3" s="76"/>
      <c r="S3" s="76"/>
      <c r="T3" s="76"/>
      <c r="U3" s="76"/>
      <c r="V3" s="76"/>
    </row>
    <row r="4" spans="1:22" x14ac:dyDescent="0.25">
      <c r="A4" s="61"/>
      <c r="B4" s="25" t="s">
        <v>27</v>
      </c>
      <c r="C4" s="61"/>
      <c r="D4" s="26" t="s">
        <v>223</v>
      </c>
      <c r="E4" s="66"/>
      <c r="F4" s="66"/>
      <c r="G4" s="66"/>
      <c r="H4" s="66"/>
      <c r="I4" s="66"/>
      <c r="J4" s="66"/>
      <c r="M4" s="75"/>
      <c r="N4" s="25"/>
      <c r="O4" s="75"/>
      <c r="P4" s="75"/>
      <c r="Q4" s="76"/>
      <c r="R4" s="76"/>
      <c r="S4" s="76"/>
      <c r="T4" s="76"/>
      <c r="U4" s="76"/>
      <c r="V4" s="76"/>
    </row>
    <row r="5" spans="1:22" x14ac:dyDescent="0.25">
      <c r="A5" s="61"/>
      <c r="B5" s="28"/>
      <c r="C5" s="61"/>
      <c r="M5" s="75"/>
      <c r="N5" s="28"/>
      <c r="O5" s="75"/>
      <c r="P5" s="76"/>
      <c r="Q5" s="76"/>
      <c r="R5" s="76"/>
      <c r="S5" s="76"/>
      <c r="T5" s="76"/>
      <c r="U5" s="76"/>
      <c r="V5" s="76"/>
    </row>
    <row r="6" spans="1:22" x14ac:dyDescent="0.25">
      <c r="A6" s="61"/>
      <c r="B6" s="61"/>
      <c r="C6" s="61"/>
      <c r="F6" s="26" t="s">
        <v>29</v>
      </c>
      <c r="G6" s="26"/>
      <c r="H6" s="26" t="s">
        <v>218</v>
      </c>
      <c r="I6" s="26"/>
      <c r="J6" s="26"/>
      <c r="M6" s="75"/>
      <c r="N6" s="75"/>
      <c r="O6" s="75"/>
      <c r="P6" s="76"/>
      <c r="Q6" s="76"/>
      <c r="R6" s="75"/>
      <c r="S6" s="75"/>
      <c r="T6" s="75"/>
      <c r="U6" s="75"/>
      <c r="V6" s="75"/>
    </row>
    <row r="7" spans="1:22" ht="26.25" x14ac:dyDescent="0.25">
      <c r="A7" s="60" t="s">
        <v>31</v>
      </c>
      <c r="B7" s="60" t="s">
        <v>32</v>
      </c>
      <c r="C7" s="60" t="s">
        <v>33</v>
      </c>
      <c r="M7" s="112"/>
      <c r="N7" s="112"/>
      <c r="O7" s="112"/>
      <c r="P7" s="76"/>
      <c r="Q7" s="76"/>
      <c r="R7" s="76"/>
      <c r="S7" s="76"/>
      <c r="T7" s="76"/>
      <c r="U7" s="76"/>
      <c r="V7" s="76"/>
    </row>
    <row r="8" spans="1:22" x14ac:dyDescent="0.25">
      <c r="A8" s="61"/>
      <c r="B8" s="62" t="s">
        <v>34</v>
      </c>
      <c r="C8" s="62" t="s">
        <v>3</v>
      </c>
      <c r="M8" s="75"/>
      <c r="N8" s="28"/>
      <c r="O8" s="28"/>
      <c r="P8" s="76"/>
      <c r="Q8" s="76"/>
      <c r="R8" s="76"/>
      <c r="S8" s="76"/>
      <c r="T8" s="76"/>
      <c r="U8" s="76"/>
      <c r="V8" s="76"/>
    </row>
    <row r="9" spans="1:22" x14ac:dyDescent="0.25">
      <c r="A9" s="183">
        <v>1</v>
      </c>
      <c r="B9" s="65">
        <v>1</v>
      </c>
      <c r="C9" s="33">
        <v>18</v>
      </c>
      <c r="E9" s="61" t="s">
        <v>35</v>
      </c>
      <c r="F9" s="61"/>
      <c r="M9" s="28"/>
      <c r="N9" s="28"/>
      <c r="O9" s="28"/>
      <c r="P9" s="76"/>
      <c r="Q9" s="75"/>
      <c r="R9" s="75"/>
      <c r="S9" s="76"/>
      <c r="T9" s="76"/>
      <c r="U9" s="76"/>
      <c r="V9" s="76"/>
    </row>
    <row r="10" spans="1:22" x14ac:dyDescent="0.25">
      <c r="A10" s="183">
        <v>1</v>
      </c>
      <c r="B10" s="65">
        <v>2</v>
      </c>
      <c r="C10" s="33">
        <v>19</v>
      </c>
      <c r="E10" s="61" t="s">
        <v>36</v>
      </c>
      <c r="F10" s="61"/>
      <c r="M10" s="28"/>
      <c r="N10" s="28"/>
      <c r="O10" s="28"/>
      <c r="P10" s="76"/>
      <c r="Q10" s="75"/>
      <c r="R10" s="75"/>
      <c r="S10" s="76"/>
      <c r="T10" s="76"/>
      <c r="U10" s="76"/>
      <c r="V10" s="76"/>
    </row>
    <row r="11" spans="1:22" x14ac:dyDescent="0.25">
      <c r="A11" s="183">
        <v>1</v>
      </c>
      <c r="B11" s="65">
        <v>3</v>
      </c>
      <c r="C11" s="33">
        <v>20</v>
      </c>
      <c r="E11" s="61" t="s">
        <v>37</v>
      </c>
      <c r="F11" s="61"/>
      <c r="M11" s="28"/>
      <c r="N11" s="28"/>
      <c r="O11" s="28"/>
      <c r="P11" s="76"/>
      <c r="Q11" s="75"/>
      <c r="R11" s="75"/>
      <c r="S11" s="76"/>
      <c r="T11" s="76"/>
      <c r="U11" s="76"/>
      <c r="V11" s="76"/>
    </row>
    <row r="12" spans="1:22" x14ac:dyDescent="0.25">
      <c r="A12" s="183">
        <v>1</v>
      </c>
      <c r="B12" s="65">
        <v>4</v>
      </c>
      <c r="C12" s="33">
        <v>18</v>
      </c>
      <c r="E12" s="61" t="s">
        <v>38</v>
      </c>
      <c r="F12" s="61"/>
      <c r="M12" s="28"/>
      <c r="N12" s="28"/>
      <c r="O12" s="28"/>
      <c r="P12" s="76"/>
      <c r="Q12" s="75"/>
      <c r="R12" s="75"/>
      <c r="S12" s="76"/>
      <c r="T12" s="76"/>
      <c r="U12" s="76"/>
      <c r="V12" s="76"/>
    </row>
    <row r="13" spans="1:22" x14ac:dyDescent="0.25">
      <c r="A13" s="183">
        <v>1</v>
      </c>
      <c r="B13" s="65">
        <v>5</v>
      </c>
      <c r="C13" s="33">
        <v>17</v>
      </c>
      <c r="E13" s="61" t="s">
        <v>39</v>
      </c>
      <c r="M13" s="28"/>
      <c r="N13" s="28"/>
      <c r="O13" s="28"/>
      <c r="P13" s="76"/>
      <c r="Q13" s="75"/>
      <c r="R13" s="76"/>
      <c r="S13" s="76"/>
      <c r="T13" s="76"/>
      <c r="U13" s="76"/>
      <c r="V13" s="76"/>
    </row>
    <row r="14" spans="1:22" x14ac:dyDescent="0.25">
      <c r="A14" s="183">
        <v>1</v>
      </c>
      <c r="B14" s="65">
        <v>6</v>
      </c>
      <c r="C14" s="33">
        <v>13</v>
      </c>
      <c r="E14" s="61" t="s">
        <v>40</v>
      </c>
      <c r="M14" s="28"/>
      <c r="N14" s="28"/>
      <c r="O14" s="28"/>
      <c r="P14" s="76"/>
      <c r="Q14" s="75"/>
      <c r="R14" s="76"/>
      <c r="S14" s="76"/>
      <c r="T14" s="76"/>
      <c r="U14" s="76"/>
      <c r="V14" s="76"/>
    </row>
    <row r="15" spans="1:22" x14ac:dyDescent="0.25">
      <c r="A15" s="183">
        <v>1</v>
      </c>
      <c r="B15" s="65">
        <v>7</v>
      </c>
      <c r="C15" s="33">
        <v>16</v>
      </c>
      <c r="E15" s="61" t="s">
        <v>41</v>
      </c>
      <c r="M15" s="28"/>
      <c r="N15" s="28"/>
      <c r="O15" s="28"/>
      <c r="P15" s="76"/>
      <c r="Q15" s="75"/>
      <c r="R15" s="76"/>
      <c r="S15" s="76"/>
      <c r="T15" s="76"/>
      <c r="U15" s="76"/>
      <c r="V15" s="76"/>
    </row>
    <row r="16" spans="1:22" x14ac:dyDescent="0.25">
      <c r="A16" s="183">
        <v>1</v>
      </c>
      <c r="B16" s="65">
        <v>8</v>
      </c>
      <c r="C16" s="33">
        <v>19</v>
      </c>
      <c r="E16" s="61" t="s">
        <v>42</v>
      </c>
      <c r="M16" s="28"/>
      <c r="N16" s="28"/>
      <c r="O16" s="28"/>
      <c r="P16" s="76"/>
      <c r="Q16" s="75"/>
      <c r="R16" s="76"/>
      <c r="S16" s="76"/>
      <c r="T16" s="76"/>
      <c r="U16" s="76"/>
      <c r="V16" s="76"/>
    </row>
    <row r="17" spans="1:22" x14ac:dyDescent="0.25">
      <c r="A17" s="183"/>
      <c r="B17" s="65"/>
      <c r="C17" s="33"/>
      <c r="E17" s="61" t="s">
        <v>43</v>
      </c>
      <c r="F17" s="61"/>
      <c r="M17" s="28"/>
      <c r="N17" s="28"/>
      <c r="O17" s="28"/>
      <c r="P17" s="76"/>
      <c r="Q17" s="75"/>
      <c r="R17" s="75"/>
      <c r="S17" s="76"/>
      <c r="T17" s="76"/>
      <c r="U17" s="76"/>
      <c r="V17" s="76"/>
    </row>
    <row r="18" spans="1:22" x14ac:dyDescent="0.25">
      <c r="A18" s="183"/>
      <c r="B18" s="65"/>
      <c r="C18" s="33"/>
      <c r="E18" s="61" t="s">
        <v>44</v>
      </c>
      <c r="F18" s="61"/>
      <c r="M18" s="28"/>
      <c r="N18" s="28"/>
      <c r="O18" s="28"/>
      <c r="P18" s="76"/>
      <c r="Q18" s="75"/>
      <c r="R18" s="75"/>
      <c r="S18" s="76"/>
      <c r="T18" s="76"/>
      <c r="U18" s="76"/>
      <c r="V18" s="76"/>
    </row>
    <row r="19" spans="1:22" x14ac:dyDescent="0.25">
      <c r="A19" s="183"/>
      <c r="B19" s="65"/>
      <c r="C19" s="33"/>
      <c r="E19" s="61" t="s">
        <v>45</v>
      </c>
      <c r="F19" s="61"/>
      <c r="M19" s="28"/>
      <c r="N19" s="28"/>
      <c r="O19" s="28"/>
      <c r="P19" s="76"/>
      <c r="Q19" s="75"/>
      <c r="R19" s="75"/>
      <c r="S19" s="76"/>
      <c r="T19" s="76"/>
      <c r="U19" s="76"/>
      <c r="V19" s="76"/>
    </row>
    <row r="20" spans="1:22" x14ac:dyDescent="0.25">
      <c r="A20" s="183"/>
      <c r="B20" s="65"/>
      <c r="C20" s="33"/>
      <c r="E20" s="61" t="s">
        <v>46</v>
      </c>
      <c r="F20" s="61"/>
      <c r="M20" s="28"/>
      <c r="N20" s="28"/>
      <c r="O20" s="28"/>
      <c r="P20" s="76"/>
      <c r="Q20" s="75"/>
      <c r="R20" s="75"/>
      <c r="S20" s="76"/>
      <c r="T20" s="76"/>
      <c r="U20" s="76"/>
      <c r="V20" s="76"/>
    </row>
    <row r="21" spans="1:22" x14ac:dyDescent="0.25">
      <c r="A21" s="183"/>
      <c r="B21" s="65"/>
      <c r="C21" s="33"/>
      <c r="E21" s="61" t="s">
        <v>129</v>
      </c>
      <c r="M21" s="28"/>
      <c r="N21" s="28"/>
      <c r="O21" s="28"/>
      <c r="P21" s="76"/>
      <c r="Q21" s="75"/>
      <c r="R21" s="76"/>
      <c r="S21" s="76"/>
      <c r="T21" s="76"/>
      <c r="U21" s="76"/>
      <c r="V21" s="76"/>
    </row>
    <row r="22" spans="1:22" x14ac:dyDescent="0.25">
      <c r="A22" s="65"/>
      <c r="B22" s="65"/>
      <c r="C22" s="65"/>
      <c r="M22" s="28"/>
      <c r="N22" s="28"/>
      <c r="O22" s="28"/>
      <c r="P22" s="76"/>
      <c r="Q22" s="76"/>
      <c r="R22" s="76"/>
      <c r="S22" s="76"/>
      <c r="T22" s="76"/>
      <c r="U22" s="76"/>
      <c r="V22" s="76"/>
    </row>
    <row r="23" spans="1:22" x14ac:dyDescent="0.25">
      <c r="A23" s="65"/>
      <c r="B23" s="65"/>
      <c r="C23" s="32"/>
      <c r="M23" s="28"/>
      <c r="N23" s="28"/>
      <c r="O23" s="114"/>
      <c r="P23" s="76"/>
      <c r="Q23" s="76"/>
      <c r="R23" s="76"/>
      <c r="S23" s="76"/>
      <c r="T23" s="76"/>
      <c r="U23" s="76"/>
      <c r="V23" s="76"/>
    </row>
    <row r="24" spans="1:22" x14ac:dyDescent="0.25">
      <c r="A24" s="65"/>
      <c r="B24" s="65"/>
      <c r="C24" s="32"/>
      <c r="M24" s="28"/>
      <c r="N24" s="28"/>
      <c r="O24" s="114"/>
      <c r="P24" s="76"/>
      <c r="Q24" s="76"/>
      <c r="R24" s="76"/>
      <c r="S24" s="76"/>
      <c r="T24" s="76"/>
      <c r="U24" s="76"/>
      <c r="V24" s="76"/>
    </row>
    <row r="25" spans="1:22" ht="15.75" x14ac:dyDescent="0.25">
      <c r="A25" s="33"/>
      <c r="B25" s="33"/>
      <c r="C25" s="34"/>
      <c r="E25" s="35"/>
      <c r="M25" s="116"/>
      <c r="N25" s="116"/>
      <c r="O25" s="113"/>
      <c r="P25" s="76"/>
      <c r="Q25" s="115"/>
      <c r="R25" s="76"/>
      <c r="S25" s="76"/>
      <c r="T25" s="76"/>
      <c r="U25" s="76"/>
      <c r="V25" s="76"/>
    </row>
    <row r="26" spans="1:22" ht="15.75" x14ac:dyDescent="0.25">
      <c r="A26" s="33"/>
      <c r="B26" s="33"/>
      <c r="C26" s="34"/>
      <c r="E26" s="35"/>
      <c r="M26" s="116"/>
      <c r="N26" s="116"/>
      <c r="O26" s="113"/>
      <c r="P26" s="76"/>
      <c r="Q26" s="115"/>
      <c r="R26" s="76"/>
      <c r="S26" s="76"/>
      <c r="T26" s="76"/>
      <c r="U26" s="76"/>
      <c r="V26" s="76"/>
    </row>
    <row r="27" spans="1:22" ht="15.75" x14ac:dyDescent="0.25">
      <c r="A27" s="33"/>
      <c r="B27" s="33"/>
      <c r="C27" s="34"/>
      <c r="E27" s="35"/>
      <c r="M27" s="116"/>
      <c r="N27" s="116"/>
      <c r="O27" s="113"/>
      <c r="P27" s="76"/>
      <c r="Q27" s="115"/>
      <c r="R27" s="76"/>
      <c r="S27" s="76"/>
      <c r="T27" s="76"/>
      <c r="U27" s="76"/>
      <c r="V27" s="76"/>
    </row>
    <row r="28" spans="1:22" ht="15.75" x14ac:dyDescent="0.25">
      <c r="A28" s="33"/>
      <c r="B28" s="33"/>
      <c r="C28" s="34"/>
      <c r="E28" s="35"/>
      <c r="M28" s="116"/>
      <c r="N28" s="116"/>
      <c r="O28" s="113"/>
      <c r="P28" s="76"/>
      <c r="Q28" s="115"/>
      <c r="R28" s="76"/>
      <c r="S28" s="76"/>
      <c r="T28" s="76"/>
      <c r="U28" s="76"/>
      <c r="V28" s="76"/>
    </row>
    <row r="29" spans="1:22" ht="15.75" x14ac:dyDescent="0.25">
      <c r="A29" s="33"/>
      <c r="B29" s="33"/>
      <c r="C29" s="34"/>
      <c r="E29" s="35"/>
      <c r="M29" s="116"/>
      <c r="N29" s="116"/>
      <c r="O29" s="113"/>
      <c r="P29" s="76"/>
      <c r="Q29" s="115"/>
      <c r="R29" s="76"/>
      <c r="S29" s="76"/>
      <c r="T29" s="76"/>
      <c r="U29" s="76"/>
      <c r="V29" s="76"/>
    </row>
    <row r="30" spans="1:22" x14ac:dyDescent="0.25">
      <c r="A30" s="33"/>
      <c r="B30" s="33"/>
      <c r="C30" s="34"/>
      <c r="M30" s="116"/>
      <c r="N30" s="116"/>
      <c r="O30" s="113"/>
      <c r="P30" s="76"/>
      <c r="Q30" s="76"/>
      <c r="R30" s="76"/>
      <c r="S30" s="76"/>
      <c r="T30" s="76"/>
      <c r="U30" s="76"/>
      <c r="V30" s="76"/>
    </row>
    <row r="31" spans="1:22" x14ac:dyDescent="0.25">
      <c r="A31" s="65"/>
      <c r="B31" s="65"/>
      <c r="C31" s="65"/>
      <c r="M31" s="28"/>
      <c r="N31" s="28"/>
      <c r="O31" s="28"/>
      <c r="P31" s="76"/>
      <c r="Q31" s="76"/>
      <c r="R31" s="76"/>
      <c r="S31" s="76"/>
      <c r="T31" s="76"/>
      <c r="U31" s="76"/>
      <c r="V31" s="76"/>
    </row>
    <row r="32" spans="1:22" x14ac:dyDescent="0.25">
      <c r="A32" s="61"/>
      <c r="B32" s="64"/>
      <c r="C32" s="64">
        <f>SUM(C9:C31)</f>
        <v>140</v>
      </c>
      <c r="D32" s="61" t="s">
        <v>48</v>
      </c>
      <c r="M32" s="75"/>
      <c r="N32" s="75"/>
      <c r="O32" s="75"/>
      <c r="P32" s="75"/>
      <c r="Q32" s="76"/>
      <c r="R32" s="76"/>
      <c r="S32" s="76"/>
      <c r="T32" s="76"/>
      <c r="U32" s="76"/>
      <c r="V32" s="76"/>
    </row>
    <row r="33" spans="1:22" x14ac:dyDescent="0.25">
      <c r="A33" s="64">
        <f>SUM(A9:A29)</f>
        <v>8</v>
      </c>
      <c r="B33" s="61" t="s">
        <v>49</v>
      </c>
      <c r="C33" s="61"/>
      <c r="M33" s="75"/>
      <c r="N33" s="75"/>
      <c r="O33" s="75"/>
      <c r="P33" s="76"/>
      <c r="Q33" s="76"/>
      <c r="R33" s="76"/>
      <c r="S33" s="76"/>
      <c r="T33" s="76"/>
      <c r="U33" s="76"/>
      <c r="V33" s="76"/>
    </row>
    <row r="34" spans="1:22" x14ac:dyDescent="0.25">
      <c r="A34" s="61"/>
      <c r="B34" s="180">
        <f>C32/A33</f>
        <v>17.5</v>
      </c>
      <c r="C34" s="61" t="s">
        <v>50</v>
      </c>
      <c r="M34" s="75"/>
      <c r="N34" s="75"/>
      <c r="O34" s="75"/>
      <c r="P34" s="76"/>
      <c r="Q34" s="76"/>
      <c r="R34" s="76"/>
      <c r="S34" s="76"/>
      <c r="T34" s="76"/>
      <c r="U34" s="76"/>
      <c r="V34" s="76"/>
    </row>
    <row r="35" spans="1:22" x14ac:dyDescent="0.25">
      <c r="A35" s="61"/>
      <c r="B35" s="61"/>
      <c r="C35" s="61"/>
      <c r="D35" s="65">
        <v>20</v>
      </c>
      <c r="E35" s="61" t="s">
        <v>51</v>
      </c>
      <c r="M35" s="75"/>
      <c r="N35" s="75"/>
      <c r="O35" s="75"/>
      <c r="P35" s="28"/>
      <c r="Q35" s="75"/>
      <c r="R35" s="76"/>
      <c r="S35" s="76"/>
      <c r="T35" s="76"/>
      <c r="U35" s="76"/>
      <c r="V35" s="76"/>
    </row>
    <row r="36" spans="1:22" x14ac:dyDescent="0.25">
      <c r="A36" s="61"/>
      <c r="B36" s="61"/>
      <c r="C36" s="61"/>
      <c r="D36" s="67">
        <f>B34/D35</f>
        <v>0.875</v>
      </c>
      <c r="E36" s="61" t="s">
        <v>52</v>
      </c>
      <c r="K36" s="118"/>
      <c r="M36" s="75"/>
      <c r="N36" s="75"/>
      <c r="O36" s="75"/>
      <c r="P36" s="118"/>
      <c r="Q36" s="75"/>
      <c r="R36" s="76"/>
      <c r="S36" s="76"/>
      <c r="T36" s="76"/>
      <c r="U36" s="76"/>
      <c r="V36" s="76"/>
    </row>
    <row r="37" spans="1:22" x14ac:dyDescent="0.25">
      <c r="A37" s="61"/>
      <c r="B37" s="61"/>
      <c r="C37" s="61"/>
      <c r="M37" s="75"/>
      <c r="N37" s="75"/>
      <c r="O37" s="75"/>
      <c r="P37" s="76"/>
      <c r="Q37" s="76"/>
      <c r="R37" s="76"/>
      <c r="S37" s="76"/>
      <c r="T37" s="76"/>
      <c r="U37" s="76"/>
      <c r="V37" s="76"/>
    </row>
    <row r="38" spans="1:22" ht="15.75" x14ac:dyDescent="0.25">
      <c r="A38" s="153" t="s">
        <v>146</v>
      </c>
      <c r="M38" s="76"/>
      <c r="N38" s="76"/>
      <c r="O38" s="76"/>
      <c r="P38" s="76"/>
      <c r="Q38" s="76"/>
      <c r="R38" s="76"/>
      <c r="S38" s="76"/>
      <c r="T38" s="76"/>
      <c r="U38" s="76"/>
      <c r="V38" s="76"/>
    </row>
    <row r="39" spans="1:22" x14ac:dyDescent="0.25">
      <c r="M39" s="76"/>
      <c r="N39" s="76"/>
      <c r="O39" s="76"/>
      <c r="P39" s="76"/>
      <c r="Q39" s="76"/>
      <c r="R39" s="76"/>
      <c r="S39" s="76"/>
      <c r="T39" s="76"/>
      <c r="U39" s="76"/>
      <c r="V39" s="76"/>
    </row>
    <row r="40" spans="1:22" x14ac:dyDescent="0.25">
      <c r="M40" s="76"/>
      <c r="N40" s="76"/>
      <c r="O40" s="76"/>
      <c r="P40" s="76"/>
      <c r="Q40" s="76"/>
      <c r="R40" s="76"/>
      <c r="S40" s="76"/>
      <c r="T40" s="76"/>
      <c r="U40" s="76"/>
      <c r="V40" s="76"/>
    </row>
    <row r="41" spans="1:22" x14ac:dyDescent="0.25">
      <c r="M41" s="76"/>
      <c r="N41" s="76"/>
      <c r="O41" s="76"/>
      <c r="P41" s="76"/>
      <c r="Q41" s="76"/>
      <c r="R41" s="76"/>
      <c r="S41" s="76"/>
      <c r="T41" s="76"/>
      <c r="U41" s="76"/>
      <c r="V41" s="76"/>
    </row>
    <row r="42" spans="1:22" x14ac:dyDescent="0.25">
      <c r="M42" s="76"/>
      <c r="N42" s="76"/>
      <c r="O42" s="76"/>
      <c r="P42" s="76"/>
      <c r="Q42" s="76"/>
      <c r="R42" s="76"/>
      <c r="S42" s="76"/>
      <c r="T42" s="76"/>
      <c r="U42" s="76"/>
      <c r="V42" s="76"/>
    </row>
    <row r="43" spans="1:22" x14ac:dyDescent="0.25">
      <c r="M43" s="76"/>
      <c r="N43" s="76"/>
      <c r="O43" s="76"/>
      <c r="P43" s="76"/>
      <c r="Q43" s="76"/>
      <c r="R43" s="76"/>
      <c r="S43" s="76"/>
      <c r="T43" s="76"/>
      <c r="U43" s="76"/>
      <c r="V43" s="76"/>
    </row>
    <row r="44" spans="1:22" x14ac:dyDescent="0.25">
      <c r="M44" s="76"/>
      <c r="N44" s="76"/>
      <c r="O44" s="76"/>
      <c r="P44" s="76"/>
      <c r="Q44" s="76"/>
      <c r="R44" s="76"/>
      <c r="S44" s="76"/>
      <c r="T44" s="76"/>
      <c r="U44" s="76"/>
      <c r="V44" s="76"/>
    </row>
    <row r="45" spans="1:22" x14ac:dyDescent="0.25">
      <c r="M45" s="76"/>
      <c r="N45" s="76"/>
      <c r="O45" s="76"/>
      <c r="P45" s="76"/>
      <c r="Q45" s="76"/>
      <c r="R45" s="76"/>
      <c r="S45" s="76"/>
      <c r="T45" s="76"/>
      <c r="U45" s="76"/>
      <c r="V45" s="76"/>
    </row>
    <row r="46" spans="1:22" x14ac:dyDescent="0.25">
      <c r="M46" s="76"/>
      <c r="N46" s="76"/>
      <c r="O46" s="76"/>
      <c r="P46" s="76"/>
      <c r="Q46" s="76"/>
      <c r="R46" s="76"/>
      <c r="S46" s="76"/>
      <c r="T46" s="76"/>
      <c r="U46" s="76"/>
      <c r="V46" s="76"/>
    </row>
    <row r="47" spans="1:22" x14ac:dyDescent="0.25">
      <c r="M47" s="76"/>
      <c r="N47" s="76"/>
      <c r="O47" s="76"/>
      <c r="P47" s="76"/>
      <c r="Q47" s="76"/>
      <c r="R47" s="76"/>
      <c r="S47" s="76"/>
      <c r="T47" s="76"/>
      <c r="U47" s="76"/>
      <c r="V47" s="76"/>
    </row>
    <row r="48" spans="1:22" x14ac:dyDescent="0.25">
      <c r="M48" s="76"/>
      <c r="N48" s="76"/>
      <c r="O48" s="76"/>
      <c r="P48" s="76"/>
      <c r="Q48" s="76"/>
      <c r="R48" s="76"/>
      <c r="S48" s="76"/>
      <c r="T48" s="76"/>
      <c r="U48" s="76"/>
      <c r="V48" s="76"/>
    </row>
    <row r="49" spans="13:22" x14ac:dyDescent="0.25">
      <c r="M49" s="76"/>
      <c r="N49" s="76"/>
      <c r="O49" s="76"/>
      <c r="P49" s="76"/>
      <c r="Q49" s="76"/>
      <c r="R49" s="76"/>
      <c r="S49" s="76"/>
      <c r="T49" s="76"/>
      <c r="U49" s="76"/>
      <c r="V49" s="76"/>
    </row>
    <row r="50" spans="13:22" x14ac:dyDescent="0.25">
      <c r="M50" s="76"/>
      <c r="N50" s="76"/>
      <c r="O50" s="76"/>
      <c r="P50" s="76"/>
      <c r="Q50" s="76"/>
      <c r="R50" s="76"/>
      <c r="S50" s="76"/>
      <c r="T50" s="76"/>
      <c r="U50" s="76"/>
      <c r="V50" s="76"/>
    </row>
    <row r="51" spans="13:22" x14ac:dyDescent="0.25">
      <c r="M51" s="76"/>
      <c r="N51" s="76"/>
      <c r="O51" s="76"/>
      <c r="P51" s="76"/>
      <c r="Q51" s="76"/>
      <c r="R51" s="76"/>
      <c r="S51" s="76"/>
      <c r="T51" s="76"/>
      <c r="U51" s="76"/>
      <c r="V51" s="76"/>
    </row>
    <row r="52" spans="13:22" x14ac:dyDescent="0.25">
      <c r="M52" s="76"/>
      <c r="N52" s="76"/>
      <c r="O52" s="76"/>
      <c r="P52" s="76"/>
      <c r="Q52" s="76"/>
      <c r="R52" s="76"/>
      <c r="S52" s="76"/>
      <c r="T52" s="76"/>
      <c r="U52" s="76"/>
      <c r="V52" s="76"/>
    </row>
    <row r="53" spans="13:22" x14ac:dyDescent="0.25">
      <c r="M53" s="76"/>
      <c r="N53" s="76"/>
      <c r="O53" s="76"/>
      <c r="P53" s="76"/>
      <c r="Q53" s="76"/>
      <c r="R53" s="76"/>
      <c r="S53" s="76"/>
      <c r="T53" s="76"/>
      <c r="U53" s="76"/>
      <c r="V53" s="76"/>
    </row>
    <row r="54" spans="13:22" x14ac:dyDescent="0.25">
      <c r="M54" s="76"/>
      <c r="N54" s="76"/>
      <c r="O54" s="76"/>
      <c r="P54" s="76"/>
      <c r="Q54" s="76"/>
      <c r="R54" s="76"/>
      <c r="S54" s="76"/>
      <c r="T54" s="76"/>
      <c r="U54" s="76"/>
      <c r="V54" s="76"/>
    </row>
    <row r="55" spans="13:22" x14ac:dyDescent="0.25">
      <c r="M55" s="76"/>
      <c r="N55" s="76"/>
      <c r="O55" s="76"/>
      <c r="P55" s="76"/>
      <c r="Q55" s="76"/>
      <c r="R55" s="76"/>
      <c r="S55" s="76"/>
      <c r="T55" s="76"/>
      <c r="U55" s="76"/>
      <c r="V55" s="76"/>
    </row>
    <row r="56" spans="13:22" x14ac:dyDescent="0.25">
      <c r="M56" s="76"/>
      <c r="N56" s="76"/>
      <c r="O56" s="76"/>
      <c r="P56" s="76"/>
      <c r="Q56" s="76"/>
      <c r="R56" s="76"/>
      <c r="S56" s="76"/>
      <c r="T56" s="76"/>
      <c r="U56" s="76"/>
      <c r="V56" s="76"/>
    </row>
    <row r="57" spans="13:22" x14ac:dyDescent="0.25">
      <c r="M57" s="76"/>
      <c r="N57" s="76"/>
      <c r="O57" s="76"/>
      <c r="P57" s="76"/>
      <c r="Q57" s="76"/>
      <c r="R57" s="76"/>
      <c r="S57" s="76"/>
      <c r="T57" s="76"/>
      <c r="U57" s="76"/>
      <c r="V57" s="76"/>
    </row>
    <row r="58" spans="13:22" x14ac:dyDescent="0.25">
      <c r="M58" s="76"/>
      <c r="N58" s="76"/>
      <c r="O58" s="76"/>
      <c r="P58" s="76"/>
      <c r="Q58" s="76"/>
      <c r="R58" s="76"/>
      <c r="S58" s="76"/>
      <c r="T58" s="76"/>
      <c r="U58" s="76"/>
      <c r="V58" s="76"/>
    </row>
    <row r="59" spans="13:22" x14ac:dyDescent="0.25">
      <c r="M59" s="76"/>
      <c r="N59" s="76"/>
      <c r="O59" s="76"/>
      <c r="P59" s="76"/>
      <c r="Q59" s="76"/>
      <c r="R59" s="76"/>
      <c r="S59" s="76"/>
      <c r="T59" s="76"/>
      <c r="U59" s="76"/>
      <c r="V59" s="76"/>
    </row>
    <row r="60" spans="13:22" x14ac:dyDescent="0.25">
      <c r="M60" s="76"/>
      <c r="N60" s="76"/>
      <c r="O60" s="76"/>
      <c r="P60" s="76"/>
      <c r="Q60" s="76"/>
      <c r="R60" s="76"/>
      <c r="S60" s="76"/>
      <c r="T60" s="76"/>
      <c r="U60" s="76"/>
      <c r="V60" s="76"/>
    </row>
    <row r="61" spans="13:22" x14ac:dyDescent="0.25">
      <c r="M61" s="76"/>
      <c r="N61" s="76"/>
      <c r="O61" s="76"/>
      <c r="P61" s="76"/>
      <c r="Q61" s="76"/>
      <c r="R61" s="76"/>
      <c r="S61" s="76"/>
      <c r="T61" s="76"/>
      <c r="U61" s="76"/>
      <c r="V61" s="76"/>
    </row>
    <row r="62" spans="13:22" x14ac:dyDescent="0.25">
      <c r="M62" s="76"/>
      <c r="N62" s="76"/>
      <c r="O62" s="76"/>
      <c r="P62" s="76"/>
      <c r="Q62" s="76"/>
      <c r="R62" s="76"/>
      <c r="S62" s="76"/>
      <c r="T62" s="76"/>
      <c r="U62" s="76"/>
      <c r="V62" s="76"/>
    </row>
    <row r="63" spans="13:22" x14ac:dyDescent="0.25">
      <c r="M63" s="76"/>
      <c r="N63" s="76"/>
      <c r="O63" s="76"/>
      <c r="P63" s="76"/>
      <c r="Q63" s="76"/>
      <c r="R63" s="76"/>
      <c r="S63" s="76"/>
      <c r="T63" s="76"/>
      <c r="U63" s="76"/>
      <c r="V63" s="76"/>
    </row>
    <row r="64" spans="13:22" x14ac:dyDescent="0.25">
      <c r="M64" s="76"/>
      <c r="N64" s="76"/>
      <c r="O64" s="76"/>
      <c r="P64" s="76"/>
      <c r="Q64" s="76"/>
      <c r="R64" s="76"/>
      <c r="S64" s="76"/>
      <c r="T64" s="76"/>
      <c r="U64" s="76"/>
      <c r="V64" s="76"/>
    </row>
    <row r="65" spans="13:22" x14ac:dyDescent="0.25">
      <c r="M65" s="76"/>
      <c r="N65" s="76"/>
      <c r="O65" s="76"/>
      <c r="P65" s="76"/>
      <c r="Q65" s="76"/>
      <c r="R65" s="76"/>
      <c r="S65" s="76"/>
      <c r="T65" s="76"/>
      <c r="U65" s="76"/>
      <c r="V65" s="76"/>
    </row>
    <row r="66" spans="13:22" x14ac:dyDescent="0.25">
      <c r="M66" s="76"/>
      <c r="N66" s="76"/>
      <c r="O66" s="76"/>
      <c r="P66" s="76"/>
      <c r="Q66" s="76"/>
      <c r="R66" s="76"/>
      <c r="S66" s="76"/>
      <c r="T66" s="76"/>
      <c r="U66" s="76"/>
      <c r="V66" s="76"/>
    </row>
    <row r="67" spans="13:22" x14ac:dyDescent="0.25">
      <c r="M67" s="76"/>
      <c r="N67" s="76"/>
      <c r="O67" s="76"/>
      <c r="P67" s="76"/>
      <c r="Q67" s="76"/>
      <c r="R67" s="76"/>
      <c r="S67" s="76"/>
      <c r="T67" s="76"/>
      <c r="U67" s="76"/>
      <c r="V67" s="76"/>
    </row>
    <row r="68" spans="13:22" x14ac:dyDescent="0.25">
      <c r="M68" s="76"/>
      <c r="N68" s="76"/>
      <c r="O68" s="76"/>
      <c r="P68" s="76"/>
      <c r="Q68" s="76"/>
      <c r="R68" s="76"/>
      <c r="S68" s="76"/>
      <c r="T68" s="76"/>
      <c r="U68" s="76"/>
      <c r="V68" s="76"/>
    </row>
    <row r="69" spans="13:22" x14ac:dyDescent="0.25">
      <c r="M69" s="76"/>
      <c r="N69" s="76"/>
      <c r="O69" s="76"/>
      <c r="P69" s="76"/>
      <c r="Q69" s="76"/>
      <c r="R69" s="76"/>
      <c r="S69" s="76"/>
      <c r="T69" s="76"/>
      <c r="U69" s="76"/>
      <c r="V69" s="76"/>
    </row>
    <row r="70" spans="13:22" x14ac:dyDescent="0.25">
      <c r="M70" s="76"/>
      <c r="N70" s="76"/>
      <c r="O70" s="76"/>
      <c r="P70" s="76"/>
      <c r="Q70" s="76"/>
      <c r="R70" s="76"/>
      <c r="S70" s="76"/>
      <c r="T70" s="76"/>
      <c r="U70" s="76"/>
      <c r="V70" s="76"/>
    </row>
    <row r="71" spans="13:22" x14ac:dyDescent="0.25">
      <c r="M71" s="76"/>
      <c r="N71" s="76"/>
      <c r="O71" s="76"/>
      <c r="P71" s="76"/>
      <c r="Q71" s="76"/>
      <c r="R71" s="76"/>
      <c r="S71" s="76"/>
      <c r="T71" s="76"/>
      <c r="U71" s="76"/>
      <c r="V71" s="76"/>
    </row>
    <row r="72" spans="13:22" x14ac:dyDescent="0.25">
      <c r="M72" s="76"/>
      <c r="N72" s="76"/>
      <c r="O72" s="76"/>
      <c r="P72" s="76"/>
      <c r="Q72" s="76"/>
      <c r="R72" s="76"/>
      <c r="S72" s="76"/>
      <c r="T72" s="76"/>
      <c r="U72" s="76"/>
      <c r="V72" s="76"/>
    </row>
    <row r="73" spans="13:22" x14ac:dyDescent="0.25">
      <c r="M73" s="76"/>
      <c r="N73" s="76"/>
      <c r="O73" s="76"/>
      <c r="P73" s="76"/>
      <c r="Q73" s="76"/>
      <c r="R73" s="76"/>
      <c r="S73" s="76"/>
      <c r="T73" s="76"/>
      <c r="U73" s="76"/>
      <c r="V73" s="76"/>
    </row>
    <row r="74" spans="13:22" x14ac:dyDescent="0.25">
      <c r="M74" s="76"/>
      <c r="N74" s="76"/>
      <c r="O74" s="76"/>
      <c r="P74" s="76"/>
      <c r="Q74" s="76"/>
      <c r="R74" s="76"/>
      <c r="S74" s="76"/>
      <c r="T74" s="76"/>
      <c r="U74" s="76"/>
      <c r="V74" s="76"/>
    </row>
    <row r="75" spans="13:22" x14ac:dyDescent="0.25">
      <c r="M75" s="76"/>
      <c r="N75" s="76"/>
      <c r="O75" s="76"/>
      <c r="P75" s="76"/>
      <c r="Q75" s="76"/>
      <c r="R75" s="76"/>
      <c r="S75" s="76"/>
      <c r="T75" s="76"/>
      <c r="U75" s="76"/>
      <c r="V75" s="76"/>
    </row>
    <row r="76" spans="13:22" x14ac:dyDescent="0.25">
      <c r="M76" s="76"/>
      <c r="N76" s="76"/>
      <c r="O76" s="76"/>
      <c r="P76" s="76"/>
      <c r="Q76" s="76"/>
      <c r="R76" s="76"/>
      <c r="S76" s="76"/>
      <c r="T76" s="76"/>
      <c r="U76" s="76"/>
      <c r="V76" s="76"/>
    </row>
  </sheetData>
  <pageMargins left="0.7" right="0.7" top="0.75" bottom="0.75" header="0.3" footer="0.3"/>
  <pageSetup scale="83"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V76"/>
  <sheetViews>
    <sheetView topLeftCell="A10" workbookViewId="0"/>
  </sheetViews>
  <sheetFormatPr defaultColWidth="9.140625" defaultRowHeight="15" x14ac:dyDescent="0.25"/>
  <cols>
    <col min="1" max="2" width="9.140625" style="59"/>
    <col min="3" max="3" width="10.140625" style="59" customWidth="1"/>
    <col min="4" max="16384" width="9.140625" style="59"/>
  </cols>
  <sheetData>
    <row r="1" spans="1:22" ht="21" x14ac:dyDescent="0.35">
      <c r="A1" s="63" t="s">
        <v>23</v>
      </c>
      <c r="B1" s="61"/>
      <c r="C1" s="61"/>
      <c r="I1" s="63" t="s">
        <v>53</v>
      </c>
      <c r="M1" s="74"/>
      <c r="N1" s="75"/>
      <c r="O1" s="75"/>
      <c r="P1" s="76"/>
      <c r="Q1" s="76"/>
      <c r="R1" s="76"/>
      <c r="S1" s="76"/>
      <c r="T1" s="76"/>
      <c r="U1" s="74"/>
      <c r="V1" s="76"/>
    </row>
    <row r="2" spans="1:22" x14ac:dyDescent="0.25">
      <c r="A2" s="61"/>
      <c r="B2" s="65">
        <v>4.0999999999999996</v>
      </c>
      <c r="C2" s="61" t="s">
        <v>24</v>
      </c>
      <c r="D2" s="144" t="s">
        <v>171</v>
      </c>
      <c r="M2" s="75"/>
      <c r="N2" s="28"/>
      <c r="O2" s="75"/>
      <c r="P2" s="76"/>
      <c r="Q2" s="76"/>
      <c r="R2" s="76"/>
      <c r="S2" s="76"/>
      <c r="T2" s="76"/>
      <c r="U2" s="76"/>
      <c r="V2" s="76"/>
    </row>
    <row r="3" spans="1:22" x14ac:dyDescent="0.25">
      <c r="A3" s="61"/>
      <c r="B3" s="65" t="s">
        <v>55</v>
      </c>
      <c r="C3" s="61" t="s">
        <v>26</v>
      </c>
      <c r="D3" s="144" t="s">
        <v>181</v>
      </c>
      <c r="M3" s="75"/>
      <c r="N3" s="28"/>
      <c r="O3" s="75"/>
      <c r="P3" s="76"/>
      <c r="Q3" s="76"/>
      <c r="R3" s="76"/>
      <c r="S3" s="76"/>
      <c r="T3" s="76"/>
      <c r="U3" s="76"/>
      <c r="V3" s="76"/>
    </row>
    <row r="4" spans="1:22" x14ac:dyDescent="0.25">
      <c r="A4" s="61"/>
      <c r="B4" s="25" t="s">
        <v>27</v>
      </c>
      <c r="C4" s="61"/>
      <c r="D4" s="26" t="s">
        <v>56</v>
      </c>
      <c r="E4" s="66"/>
      <c r="F4" s="66"/>
      <c r="G4" s="66"/>
      <c r="H4" s="66"/>
      <c r="I4" s="66"/>
      <c r="J4" s="66"/>
      <c r="M4" s="75"/>
      <c r="N4" s="25"/>
      <c r="O4" s="75"/>
      <c r="P4" s="75"/>
      <c r="Q4" s="76"/>
      <c r="R4" s="76"/>
      <c r="S4" s="76"/>
      <c r="T4" s="76"/>
      <c r="U4" s="76"/>
      <c r="V4" s="76"/>
    </row>
    <row r="5" spans="1:22" x14ac:dyDescent="0.25">
      <c r="A5" s="61"/>
      <c r="B5" s="28"/>
      <c r="C5" s="61"/>
      <c r="M5" s="75"/>
      <c r="N5" s="28"/>
      <c r="O5" s="75"/>
      <c r="P5" s="76"/>
      <c r="Q5" s="76"/>
      <c r="R5" s="76"/>
      <c r="S5" s="76"/>
      <c r="T5" s="76"/>
      <c r="U5" s="76"/>
      <c r="V5" s="76"/>
    </row>
    <row r="6" spans="1:22" x14ac:dyDescent="0.25">
      <c r="A6" s="61"/>
      <c r="B6" s="61"/>
      <c r="C6" s="61"/>
      <c r="F6" s="26" t="s">
        <v>29</v>
      </c>
      <c r="G6" s="26"/>
      <c r="H6" s="26" t="s">
        <v>169</v>
      </c>
      <c r="I6" s="26"/>
      <c r="J6" s="26"/>
      <c r="M6" s="75"/>
      <c r="N6" s="75"/>
      <c r="O6" s="75"/>
      <c r="P6" s="76"/>
      <c r="Q6" s="76"/>
      <c r="R6" s="75"/>
      <c r="S6" s="75"/>
      <c r="T6" s="75"/>
      <c r="U6" s="75"/>
      <c r="V6" s="75"/>
    </row>
    <row r="7" spans="1:22" ht="26.25" x14ac:dyDescent="0.25">
      <c r="A7" s="60" t="s">
        <v>31</v>
      </c>
      <c r="B7" s="60" t="s">
        <v>32</v>
      </c>
      <c r="C7" s="60" t="s">
        <v>33</v>
      </c>
      <c r="M7" s="112"/>
      <c r="N7" s="112"/>
      <c r="O7" s="112"/>
      <c r="P7" s="76"/>
      <c r="Q7" s="76"/>
      <c r="R7" s="76"/>
      <c r="S7" s="76"/>
      <c r="T7" s="76"/>
      <c r="U7" s="76"/>
      <c r="V7" s="76"/>
    </row>
    <row r="8" spans="1:22" x14ac:dyDescent="0.25">
      <c r="A8" s="61"/>
      <c r="B8" s="62" t="s">
        <v>34</v>
      </c>
      <c r="C8" s="62" t="s">
        <v>3</v>
      </c>
      <c r="M8" s="75"/>
      <c r="N8" s="28"/>
      <c r="O8" s="28"/>
      <c r="P8" s="76"/>
      <c r="Q8" s="76"/>
      <c r="R8" s="76"/>
      <c r="S8" s="76"/>
      <c r="T8" s="76"/>
      <c r="U8" s="76"/>
      <c r="V8" s="76"/>
    </row>
    <row r="9" spans="1:22" x14ac:dyDescent="0.25">
      <c r="A9" s="183">
        <v>1</v>
      </c>
      <c r="B9" s="65">
        <v>1</v>
      </c>
      <c r="C9" s="179">
        <v>0</v>
      </c>
      <c r="E9" s="61" t="s">
        <v>35</v>
      </c>
      <c r="F9" s="61"/>
      <c r="M9" s="28"/>
      <c r="N9" s="28"/>
      <c r="O9" s="28"/>
      <c r="P9" s="76"/>
      <c r="Q9" s="75"/>
      <c r="R9" s="75"/>
      <c r="S9" s="76"/>
      <c r="T9" s="76"/>
      <c r="U9" s="76"/>
      <c r="V9" s="76"/>
    </row>
    <row r="10" spans="1:22" x14ac:dyDescent="0.25">
      <c r="A10" s="183">
        <v>1</v>
      </c>
      <c r="B10" s="65">
        <v>2</v>
      </c>
      <c r="C10" s="179">
        <v>91</v>
      </c>
      <c r="E10" s="61" t="s">
        <v>36</v>
      </c>
      <c r="F10" s="61"/>
      <c r="M10" s="28"/>
      <c r="N10" s="28"/>
      <c r="O10" s="28"/>
      <c r="P10" s="76"/>
      <c r="Q10" s="75"/>
      <c r="R10" s="75"/>
      <c r="S10" s="76"/>
      <c r="T10" s="76"/>
      <c r="U10" s="76"/>
      <c r="V10" s="76"/>
    </row>
    <row r="11" spans="1:22" x14ac:dyDescent="0.25">
      <c r="A11" s="183">
        <v>1</v>
      </c>
      <c r="B11" s="65">
        <v>3</v>
      </c>
      <c r="C11" s="179">
        <v>81</v>
      </c>
      <c r="E11" s="61" t="s">
        <v>37</v>
      </c>
      <c r="F11" s="61"/>
      <c r="M11" s="28"/>
      <c r="N11" s="28"/>
      <c r="O11" s="28"/>
      <c r="P11" s="76"/>
      <c r="Q11" s="75"/>
      <c r="R11" s="75"/>
      <c r="S11" s="76"/>
      <c r="T11" s="76"/>
      <c r="U11" s="76"/>
      <c r="V11" s="76"/>
    </row>
    <row r="12" spans="1:22" x14ac:dyDescent="0.25">
      <c r="A12" s="183">
        <v>1</v>
      </c>
      <c r="B12" s="65">
        <v>4</v>
      </c>
      <c r="C12" s="179">
        <v>88</v>
      </c>
      <c r="E12" s="61" t="s">
        <v>38</v>
      </c>
      <c r="F12" s="61"/>
      <c r="M12" s="28"/>
      <c r="N12" s="28"/>
      <c r="O12" s="28"/>
      <c r="P12" s="76"/>
      <c r="Q12" s="75"/>
      <c r="R12" s="75"/>
      <c r="S12" s="76"/>
      <c r="T12" s="76"/>
      <c r="U12" s="76"/>
      <c r="V12" s="76"/>
    </row>
    <row r="13" spans="1:22" x14ac:dyDescent="0.25">
      <c r="A13" s="183">
        <v>1</v>
      </c>
      <c r="B13" s="65">
        <v>5</v>
      </c>
      <c r="C13" s="179">
        <v>85</v>
      </c>
      <c r="E13" s="61" t="s">
        <v>39</v>
      </c>
      <c r="M13" s="28"/>
      <c r="N13" s="28"/>
      <c r="O13" s="28"/>
      <c r="P13" s="76"/>
      <c r="Q13" s="75"/>
      <c r="R13" s="76"/>
      <c r="S13" s="76"/>
      <c r="T13" s="76"/>
      <c r="U13" s="76"/>
      <c r="V13" s="76"/>
    </row>
    <row r="14" spans="1:22" x14ac:dyDescent="0.25">
      <c r="A14" s="183">
        <v>1</v>
      </c>
      <c r="B14" s="65">
        <v>6</v>
      </c>
      <c r="C14" s="179">
        <v>0</v>
      </c>
      <c r="E14" s="61" t="s">
        <v>40</v>
      </c>
      <c r="M14" s="28"/>
      <c r="N14" s="28"/>
      <c r="O14" s="28"/>
      <c r="P14" s="76"/>
      <c r="Q14" s="75"/>
      <c r="R14" s="76"/>
      <c r="S14" s="76"/>
      <c r="T14" s="76"/>
      <c r="U14" s="76"/>
      <c r="V14" s="76"/>
    </row>
    <row r="15" spans="1:22" x14ac:dyDescent="0.25">
      <c r="A15" s="183">
        <v>1</v>
      </c>
      <c r="B15" s="65">
        <v>7</v>
      </c>
      <c r="C15" s="179">
        <v>0</v>
      </c>
      <c r="E15" s="61" t="s">
        <v>41</v>
      </c>
      <c r="M15" s="28"/>
      <c r="N15" s="28"/>
      <c r="O15" s="28"/>
      <c r="P15" s="76"/>
      <c r="Q15" s="75"/>
      <c r="R15" s="76"/>
      <c r="S15" s="76"/>
      <c r="T15" s="76"/>
      <c r="U15" s="76"/>
      <c r="V15" s="76"/>
    </row>
    <row r="16" spans="1:22" x14ac:dyDescent="0.25">
      <c r="A16" s="183">
        <v>1</v>
      </c>
      <c r="B16" s="65">
        <v>8</v>
      </c>
      <c r="C16" s="179">
        <v>81</v>
      </c>
      <c r="E16" s="61" t="s">
        <v>42</v>
      </c>
      <c r="M16" s="28"/>
      <c r="N16" s="28"/>
      <c r="O16" s="28"/>
      <c r="P16" s="76"/>
      <c r="Q16" s="75"/>
      <c r="R16" s="76"/>
      <c r="S16" s="76"/>
      <c r="T16" s="76"/>
      <c r="U16" s="76"/>
      <c r="V16" s="76"/>
    </row>
    <row r="17" spans="1:22" x14ac:dyDescent="0.25">
      <c r="A17" s="183">
        <v>1</v>
      </c>
      <c r="B17" s="65">
        <v>9</v>
      </c>
      <c r="C17" s="179">
        <v>91</v>
      </c>
      <c r="E17" s="61" t="s">
        <v>43</v>
      </c>
      <c r="F17" s="61"/>
      <c r="M17" s="28"/>
      <c r="N17" s="28"/>
      <c r="O17" s="28"/>
      <c r="P17" s="76"/>
      <c r="Q17" s="75"/>
      <c r="R17" s="75"/>
      <c r="S17" s="76"/>
      <c r="T17" s="76"/>
      <c r="U17" s="76"/>
      <c r="V17" s="76"/>
    </row>
    <row r="18" spans="1:22" x14ac:dyDescent="0.25">
      <c r="A18" s="183">
        <v>1</v>
      </c>
      <c r="B18" s="65">
        <v>10</v>
      </c>
      <c r="C18" s="179">
        <v>81</v>
      </c>
      <c r="E18" s="61" t="s">
        <v>44</v>
      </c>
      <c r="F18" s="61"/>
      <c r="M18" s="28"/>
      <c r="N18" s="28"/>
      <c r="O18" s="28"/>
      <c r="P18" s="76"/>
      <c r="Q18" s="75"/>
      <c r="R18" s="75"/>
      <c r="S18" s="76"/>
      <c r="T18" s="76"/>
      <c r="U18" s="76"/>
      <c r="V18" s="76"/>
    </row>
    <row r="19" spans="1:22" x14ac:dyDescent="0.25">
      <c r="A19" s="183">
        <v>1</v>
      </c>
      <c r="B19" s="65">
        <v>11</v>
      </c>
      <c r="C19" s="179">
        <v>78</v>
      </c>
      <c r="E19" s="61" t="s">
        <v>45</v>
      </c>
      <c r="F19" s="61"/>
      <c r="M19" s="28"/>
      <c r="N19" s="28"/>
      <c r="O19" s="28"/>
      <c r="P19" s="76"/>
      <c r="Q19" s="75"/>
      <c r="R19" s="75"/>
      <c r="S19" s="76"/>
      <c r="T19" s="76"/>
      <c r="U19" s="76"/>
      <c r="V19" s="76"/>
    </row>
    <row r="20" spans="1:22" x14ac:dyDescent="0.25">
      <c r="A20" s="183">
        <v>1</v>
      </c>
      <c r="B20" s="65">
        <v>12</v>
      </c>
      <c r="C20" s="179">
        <v>96</v>
      </c>
      <c r="E20" s="61" t="s">
        <v>46</v>
      </c>
      <c r="F20" s="61"/>
      <c r="M20" s="28"/>
      <c r="N20" s="28"/>
      <c r="O20" s="28"/>
      <c r="P20" s="76"/>
      <c r="Q20" s="75"/>
      <c r="R20" s="75"/>
      <c r="S20" s="76"/>
      <c r="T20" s="76"/>
      <c r="U20" s="76"/>
      <c r="V20" s="76"/>
    </row>
    <row r="21" spans="1:22" x14ac:dyDescent="0.25">
      <c r="A21" s="183">
        <v>1</v>
      </c>
      <c r="B21" s="65">
        <v>13</v>
      </c>
      <c r="C21" s="179">
        <v>0</v>
      </c>
      <c r="E21" s="61" t="s">
        <v>129</v>
      </c>
      <c r="M21" s="28"/>
      <c r="N21" s="28"/>
      <c r="O21" s="28"/>
      <c r="P21" s="76"/>
      <c r="Q21" s="75"/>
      <c r="R21" s="76"/>
      <c r="S21" s="76"/>
      <c r="T21" s="76"/>
      <c r="U21" s="76"/>
      <c r="V21" s="76"/>
    </row>
    <row r="22" spans="1:22" x14ac:dyDescent="0.25">
      <c r="A22" s="65"/>
      <c r="B22" s="65"/>
      <c r="C22" s="65"/>
      <c r="M22" s="28"/>
      <c r="N22" s="28"/>
      <c r="O22" s="28"/>
      <c r="P22" s="76"/>
      <c r="Q22" s="76"/>
      <c r="R22" s="76"/>
      <c r="S22" s="76"/>
      <c r="T22" s="76"/>
      <c r="U22" s="76"/>
      <c r="V22" s="76"/>
    </row>
    <row r="23" spans="1:22" x14ac:dyDescent="0.25">
      <c r="A23" s="65"/>
      <c r="B23" s="65"/>
      <c r="C23" s="32"/>
      <c r="M23" s="28"/>
      <c r="N23" s="28"/>
      <c r="O23" s="114"/>
      <c r="P23" s="76"/>
      <c r="Q23" s="76"/>
      <c r="R23" s="76"/>
      <c r="S23" s="76"/>
      <c r="T23" s="76"/>
      <c r="U23" s="76"/>
      <c r="V23" s="76"/>
    </row>
    <row r="24" spans="1:22" x14ac:dyDescent="0.25">
      <c r="A24" s="65"/>
      <c r="B24" s="65"/>
      <c r="C24" s="32"/>
      <c r="M24" s="28"/>
      <c r="N24" s="28"/>
      <c r="O24" s="114"/>
      <c r="P24" s="76"/>
      <c r="Q24" s="76"/>
      <c r="R24" s="76"/>
      <c r="S24" s="76"/>
      <c r="T24" s="76"/>
      <c r="U24" s="76"/>
      <c r="V24" s="76"/>
    </row>
    <row r="25" spans="1:22" ht="15.75" x14ac:dyDescent="0.25">
      <c r="A25" s="33"/>
      <c r="B25" s="33"/>
      <c r="C25" s="34"/>
      <c r="E25" s="35"/>
      <c r="M25" s="116"/>
      <c r="N25" s="116"/>
      <c r="O25" s="113"/>
      <c r="P25" s="76"/>
      <c r="Q25" s="115"/>
      <c r="R25" s="76"/>
      <c r="S25" s="76"/>
      <c r="T25" s="76"/>
      <c r="U25" s="76"/>
      <c r="V25" s="76"/>
    </row>
    <row r="26" spans="1:22" ht="15.75" x14ac:dyDescent="0.25">
      <c r="A26" s="33"/>
      <c r="B26" s="33"/>
      <c r="C26" s="34"/>
      <c r="E26" s="35"/>
      <c r="M26" s="116"/>
      <c r="N26" s="116"/>
      <c r="O26" s="113"/>
      <c r="P26" s="76"/>
      <c r="Q26" s="115"/>
      <c r="R26" s="76"/>
      <c r="S26" s="76"/>
      <c r="T26" s="76"/>
      <c r="U26" s="76"/>
      <c r="V26" s="76"/>
    </row>
    <row r="27" spans="1:22" ht="15.75" x14ac:dyDescent="0.25">
      <c r="A27" s="33"/>
      <c r="B27" s="33"/>
      <c r="C27" s="34"/>
      <c r="E27" s="35"/>
      <c r="M27" s="116"/>
      <c r="N27" s="116"/>
      <c r="O27" s="113"/>
      <c r="P27" s="76"/>
      <c r="Q27" s="115"/>
      <c r="R27" s="76"/>
      <c r="S27" s="76"/>
      <c r="T27" s="76"/>
      <c r="U27" s="76"/>
      <c r="V27" s="76"/>
    </row>
    <row r="28" spans="1:22" ht="15.75" x14ac:dyDescent="0.25">
      <c r="A28" s="33"/>
      <c r="B28" s="33"/>
      <c r="C28" s="34"/>
      <c r="E28" s="35"/>
      <c r="M28" s="116"/>
      <c r="N28" s="116"/>
      <c r="O28" s="113"/>
      <c r="P28" s="76"/>
      <c r="Q28" s="115"/>
      <c r="R28" s="76"/>
      <c r="S28" s="76"/>
      <c r="T28" s="76"/>
      <c r="U28" s="76"/>
      <c r="V28" s="76"/>
    </row>
    <row r="29" spans="1:22" ht="15.75" x14ac:dyDescent="0.25">
      <c r="A29" s="33"/>
      <c r="B29" s="33"/>
      <c r="C29" s="34"/>
      <c r="E29" s="35"/>
      <c r="M29" s="116"/>
      <c r="N29" s="116"/>
      <c r="O29" s="113"/>
      <c r="P29" s="76"/>
      <c r="Q29" s="115"/>
      <c r="R29" s="76"/>
      <c r="S29" s="76"/>
      <c r="T29" s="76"/>
      <c r="U29" s="76"/>
      <c r="V29" s="76"/>
    </row>
    <row r="30" spans="1:22" x14ac:dyDescent="0.25">
      <c r="A30" s="33"/>
      <c r="B30" s="33"/>
      <c r="C30" s="34"/>
      <c r="M30" s="116"/>
      <c r="N30" s="116"/>
      <c r="O30" s="113"/>
      <c r="P30" s="76"/>
      <c r="Q30" s="76"/>
      <c r="R30" s="76"/>
      <c r="S30" s="76"/>
      <c r="T30" s="76"/>
      <c r="U30" s="76"/>
      <c r="V30" s="76"/>
    </row>
    <row r="31" spans="1:22" x14ac:dyDescent="0.25">
      <c r="A31" s="65"/>
      <c r="B31" s="65"/>
      <c r="C31" s="65"/>
      <c r="M31" s="28"/>
      <c r="N31" s="28"/>
      <c r="O31" s="28"/>
      <c r="P31" s="76"/>
      <c r="Q31" s="76"/>
      <c r="R31" s="76"/>
      <c r="S31" s="76"/>
      <c r="T31" s="76"/>
      <c r="U31" s="76"/>
      <c r="V31" s="76"/>
    </row>
    <row r="32" spans="1:22" x14ac:dyDescent="0.25">
      <c r="A32" s="61"/>
      <c r="B32" s="64"/>
      <c r="C32" s="64">
        <f>SUM(C9:C31)</f>
        <v>772</v>
      </c>
      <c r="D32" s="61" t="s">
        <v>48</v>
      </c>
      <c r="M32" s="75"/>
      <c r="N32" s="75"/>
      <c r="O32" s="75"/>
      <c r="P32" s="75"/>
      <c r="Q32" s="76"/>
      <c r="R32" s="76"/>
      <c r="S32" s="76"/>
      <c r="T32" s="76"/>
      <c r="U32" s="76"/>
      <c r="V32" s="76"/>
    </row>
    <row r="33" spans="1:22" x14ac:dyDescent="0.25">
      <c r="A33" s="64">
        <f>SUM(A9:A29)</f>
        <v>13</v>
      </c>
      <c r="B33" s="61" t="s">
        <v>49</v>
      </c>
      <c r="C33" s="61"/>
      <c r="M33" s="75"/>
      <c r="N33" s="75"/>
      <c r="O33" s="75"/>
      <c r="P33" s="76"/>
      <c r="Q33" s="76"/>
      <c r="R33" s="76"/>
      <c r="S33" s="76"/>
      <c r="T33" s="76"/>
      <c r="U33" s="76"/>
      <c r="V33" s="76"/>
    </row>
    <row r="34" spans="1:22" x14ac:dyDescent="0.25">
      <c r="A34" s="61"/>
      <c r="B34" s="180">
        <f>C32/A33</f>
        <v>59.384615384615387</v>
      </c>
      <c r="C34" s="61" t="s">
        <v>50</v>
      </c>
      <c r="M34" s="75"/>
      <c r="N34" s="75"/>
      <c r="O34" s="75"/>
      <c r="P34" s="76"/>
      <c r="Q34" s="76"/>
      <c r="R34" s="76"/>
      <c r="S34" s="76"/>
      <c r="T34" s="76"/>
      <c r="U34" s="76"/>
      <c r="V34" s="76"/>
    </row>
    <row r="35" spans="1:22" x14ac:dyDescent="0.25">
      <c r="A35" s="61"/>
      <c r="B35" s="61"/>
      <c r="C35" s="61"/>
      <c r="D35" s="65">
        <v>100</v>
      </c>
      <c r="E35" s="61" t="s">
        <v>51</v>
      </c>
      <c r="M35" s="75"/>
      <c r="N35" s="75"/>
      <c r="O35" s="75"/>
      <c r="P35" s="28"/>
      <c r="Q35" s="75"/>
      <c r="R35" s="76"/>
      <c r="S35" s="76"/>
      <c r="T35" s="76"/>
      <c r="U35" s="76"/>
      <c r="V35" s="76"/>
    </row>
    <row r="36" spans="1:22" x14ac:dyDescent="0.25">
      <c r="A36" s="61"/>
      <c r="B36" s="61"/>
      <c r="C36" s="61"/>
      <c r="D36" s="67">
        <f>B34/D35</f>
        <v>0.59384615384615391</v>
      </c>
      <c r="E36" s="61" t="s">
        <v>52</v>
      </c>
      <c r="K36" s="118"/>
      <c r="M36" s="75"/>
      <c r="N36" s="75"/>
      <c r="O36" s="75"/>
      <c r="P36" s="118"/>
      <c r="Q36" s="75"/>
      <c r="R36" s="76"/>
      <c r="S36" s="76"/>
      <c r="T36" s="76"/>
      <c r="U36" s="76"/>
      <c r="V36" s="76"/>
    </row>
    <row r="37" spans="1:22" x14ac:dyDescent="0.25">
      <c r="A37" s="61"/>
      <c r="B37" s="61"/>
      <c r="C37" s="61"/>
      <c r="M37" s="75"/>
      <c r="N37" s="75"/>
      <c r="O37" s="75"/>
      <c r="P37" s="76"/>
      <c r="Q37" s="76"/>
      <c r="R37" s="76"/>
      <c r="S37" s="76"/>
      <c r="T37" s="76"/>
      <c r="U37" s="76"/>
      <c r="V37" s="76"/>
    </row>
    <row r="38" spans="1:22" ht="15.75" x14ac:dyDescent="0.25">
      <c r="A38" s="153" t="s">
        <v>146</v>
      </c>
      <c r="M38" s="76"/>
      <c r="N38" s="76"/>
      <c r="O38" s="76"/>
      <c r="P38" s="76"/>
      <c r="Q38" s="76"/>
      <c r="R38" s="76"/>
      <c r="S38" s="76"/>
      <c r="T38" s="76"/>
      <c r="U38" s="76"/>
      <c r="V38" s="76"/>
    </row>
    <row r="39" spans="1:22" x14ac:dyDescent="0.25">
      <c r="M39" s="76"/>
      <c r="N39" s="76"/>
      <c r="O39" s="76"/>
      <c r="P39" s="76"/>
      <c r="Q39" s="76"/>
      <c r="R39" s="76"/>
      <c r="S39" s="76"/>
      <c r="T39" s="76"/>
      <c r="U39" s="76"/>
      <c r="V39" s="76"/>
    </row>
    <row r="40" spans="1:22" x14ac:dyDescent="0.25">
      <c r="M40" s="76"/>
      <c r="N40" s="76"/>
      <c r="O40" s="76"/>
      <c r="P40" s="76"/>
      <c r="Q40" s="76"/>
      <c r="R40" s="76"/>
      <c r="S40" s="76"/>
      <c r="T40" s="76"/>
      <c r="U40" s="76"/>
      <c r="V40" s="76"/>
    </row>
    <row r="41" spans="1:22" x14ac:dyDescent="0.25">
      <c r="M41" s="76"/>
      <c r="N41" s="76"/>
      <c r="O41" s="76"/>
      <c r="P41" s="76"/>
      <c r="Q41" s="76"/>
      <c r="R41" s="76"/>
      <c r="S41" s="76"/>
      <c r="T41" s="76"/>
      <c r="U41" s="76"/>
      <c r="V41" s="76"/>
    </row>
    <row r="42" spans="1:22" x14ac:dyDescent="0.25">
      <c r="M42" s="76"/>
      <c r="N42" s="76"/>
      <c r="O42" s="76"/>
      <c r="P42" s="76"/>
      <c r="Q42" s="76"/>
      <c r="R42" s="76"/>
      <c r="S42" s="76"/>
      <c r="T42" s="76"/>
      <c r="U42" s="76"/>
      <c r="V42" s="76"/>
    </row>
    <row r="43" spans="1:22" x14ac:dyDescent="0.25">
      <c r="M43" s="76"/>
      <c r="N43" s="76"/>
      <c r="O43" s="76"/>
      <c r="P43" s="76"/>
      <c r="Q43" s="76"/>
      <c r="R43" s="76"/>
      <c r="S43" s="76"/>
      <c r="T43" s="76"/>
      <c r="U43" s="76"/>
      <c r="V43" s="76"/>
    </row>
    <row r="44" spans="1:22" x14ac:dyDescent="0.25">
      <c r="M44" s="76"/>
      <c r="N44" s="76"/>
      <c r="O44" s="76"/>
      <c r="P44" s="76"/>
      <c r="Q44" s="76"/>
      <c r="R44" s="76"/>
      <c r="S44" s="76"/>
      <c r="T44" s="76"/>
      <c r="U44" s="76"/>
      <c r="V44" s="76"/>
    </row>
    <row r="45" spans="1:22" x14ac:dyDescent="0.25">
      <c r="M45" s="76"/>
      <c r="N45" s="76"/>
      <c r="O45" s="76"/>
      <c r="P45" s="76"/>
      <c r="Q45" s="76"/>
      <c r="R45" s="76"/>
      <c r="S45" s="76"/>
      <c r="T45" s="76"/>
      <c r="U45" s="76"/>
      <c r="V45" s="76"/>
    </row>
    <row r="46" spans="1:22" x14ac:dyDescent="0.25">
      <c r="M46" s="76"/>
      <c r="N46" s="76"/>
      <c r="O46" s="76"/>
      <c r="P46" s="76"/>
      <c r="Q46" s="76"/>
      <c r="R46" s="76"/>
      <c r="S46" s="76"/>
      <c r="T46" s="76"/>
      <c r="U46" s="76"/>
      <c r="V46" s="76"/>
    </row>
    <row r="47" spans="1:22" x14ac:dyDescent="0.25">
      <c r="M47" s="76"/>
      <c r="N47" s="76"/>
      <c r="O47" s="76"/>
      <c r="P47" s="76"/>
      <c r="Q47" s="76"/>
      <c r="R47" s="76"/>
      <c r="S47" s="76"/>
      <c r="T47" s="76"/>
      <c r="U47" s="76"/>
      <c r="V47" s="76"/>
    </row>
    <row r="48" spans="1:22" x14ac:dyDescent="0.25">
      <c r="M48" s="76"/>
      <c r="N48" s="76"/>
      <c r="O48" s="76"/>
      <c r="P48" s="76"/>
      <c r="Q48" s="76"/>
      <c r="R48" s="76"/>
      <c r="S48" s="76"/>
      <c r="T48" s="76"/>
      <c r="U48" s="76"/>
      <c r="V48" s="76"/>
    </row>
    <row r="49" spans="13:22" x14ac:dyDescent="0.25">
      <c r="M49" s="76"/>
      <c r="N49" s="76"/>
      <c r="O49" s="76"/>
      <c r="P49" s="76"/>
      <c r="Q49" s="76"/>
      <c r="R49" s="76"/>
      <c r="S49" s="76"/>
      <c r="T49" s="76"/>
      <c r="U49" s="76"/>
      <c r="V49" s="76"/>
    </row>
    <row r="50" spans="13:22" x14ac:dyDescent="0.25">
      <c r="M50" s="76"/>
      <c r="N50" s="76"/>
      <c r="O50" s="76"/>
      <c r="P50" s="76"/>
      <c r="Q50" s="76"/>
      <c r="R50" s="76"/>
      <c r="S50" s="76"/>
      <c r="T50" s="76"/>
      <c r="U50" s="76"/>
      <c r="V50" s="76"/>
    </row>
    <row r="51" spans="13:22" x14ac:dyDescent="0.25">
      <c r="M51" s="76"/>
      <c r="N51" s="76"/>
      <c r="O51" s="76"/>
      <c r="P51" s="76"/>
      <c r="Q51" s="76"/>
      <c r="R51" s="76"/>
      <c r="S51" s="76"/>
      <c r="T51" s="76"/>
      <c r="U51" s="76"/>
      <c r="V51" s="76"/>
    </row>
    <row r="52" spans="13:22" x14ac:dyDescent="0.25">
      <c r="M52" s="76"/>
      <c r="N52" s="76"/>
      <c r="O52" s="76"/>
      <c r="P52" s="76"/>
      <c r="Q52" s="76"/>
      <c r="R52" s="76"/>
      <c r="S52" s="76"/>
      <c r="T52" s="76"/>
      <c r="U52" s="76"/>
      <c r="V52" s="76"/>
    </row>
    <row r="53" spans="13:22" x14ac:dyDescent="0.25">
      <c r="M53" s="76"/>
      <c r="N53" s="76"/>
      <c r="O53" s="76"/>
      <c r="P53" s="76"/>
      <c r="Q53" s="76"/>
      <c r="R53" s="76"/>
      <c r="S53" s="76"/>
      <c r="T53" s="76"/>
      <c r="U53" s="76"/>
      <c r="V53" s="76"/>
    </row>
    <row r="54" spans="13:22" x14ac:dyDescent="0.25">
      <c r="M54" s="76"/>
      <c r="N54" s="76"/>
      <c r="O54" s="76"/>
      <c r="P54" s="76"/>
      <c r="Q54" s="76"/>
      <c r="R54" s="76"/>
      <c r="S54" s="76"/>
      <c r="T54" s="76"/>
      <c r="U54" s="76"/>
      <c r="V54" s="76"/>
    </row>
    <row r="55" spans="13:22" x14ac:dyDescent="0.25">
      <c r="M55" s="76"/>
      <c r="N55" s="76"/>
      <c r="O55" s="76"/>
      <c r="P55" s="76"/>
      <c r="Q55" s="76"/>
      <c r="R55" s="76"/>
      <c r="S55" s="76"/>
      <c r="T55" s="76"/>
      <c r="U55" s="76"/>
      <c r="V55" s="76"/>
    </row>
    <row r="56" spans="13:22" x14ac:dyDescent="0.25">
      <c r="M56" s="76"/>
      <c r="N56" s="76"/>
      <c r="O56" s="76"/>
      <c r="P56" s="76"/>
      <c r="Q56" s="76"/>
      <c r="R56" s="76"/>
      <c r="S56" s="76"/>
      <c r="T56" s="76"/>
      <c r="U56" s="76"/>
      <c r="V56" s="76"/>
    </row>
    <row r="57" spans="13:22" x14ac:dyDescent="0.25">
      <c r="M57" s="76"/>
      <c r="N57" s="76"/>
      <c r="O57" s="76"/>
      <c r="P57" s="76"/>
      <c r="Q57" s="76"/>
      <c r="R57" s="76"/>
      <c r="S57" s="76"/>
      <c r="T57" s="76"/>
      <c r="U57" s="76"/>
      <c r="V57" s="76"/>
    </row>
    <row r="58" spans="13:22" x14ac:dyDescent="0.25">
      <c r="M58" s="76"/>
      <c r="N58" s="76"/>
      <c r="O58" s="76"/>
      <c r="P58" s="76"/>
      <c r="Q58" s="76"/>
      <c r="R58" s="76"/>
      <c r="S58" s="76"/>
      <c r="T58" s="76"/>
      <c r="U58" s="76"/>
      <c r="V58" s="76"/>
    </row>
    <row r="59" spans="13:22" x14ac:dyDescent="0.25">
      <c r="M59" s="76"/>
      <c r="N59" s="76"/>
      <c r="O59" s="76"/>
      <c r="P59" s="76"/>
      <c r="Q59" s="76"/>
      <c r="R59" s="76"/>
      <c r="S59" s="76"/>
      <c r="T59" s="76"/>
      <c r="U59" s="76"/>
      <c r="V59" s="76"/>
    </row>
    <row r="60" spans="13:22" x14ac:dyDescent="0.25">
      <c r="M60" s="76"/>
      <c r="N60" s="76"/>
      <c r="O60" s="76"/>
      <c r="P60" s="76"/>
      <c r="Q60" s="76"/>
      <c r="R60" s="76"/>
      <c r="S60" s="76"/>
      <c r="T60" s="76"/>
      <c r="U60" s="76"/>
      <c r="V60" s="76"/>
    </row>
    <row r="61" spans="13:22" x14ac:dyDescent="0.25">
      <c r="M61" s="76"/>
      <c r="N61" s="76"/>
      <c r="O61" s="76"/>
      <c r="P61" s="76"/>
      <c r="Q61" s="76"/>
      <c r="R61" s="76"/>
      <c r="S61" s="76"/>
      <c r="T61" s="76"/>
      <c r="U61" s="76"/>
      <c r="V61" s="76"/>
    </row>
    <row r="62" spans="13:22" x14ac:dyDescent="0.25">
      <c r="M62" s="76"/>
      <c r="N62" s="76"/>
      <c r="O62" s="76"/>
      <c r="P62" s="76"/>
      <c r="Q62" s="76"/>
      <c r="R62" s="76"/>
      <c r="S62" s="76"/>
      <c r="T62" s="76"/>
      <c r="U62" s="76"/>
      <c r="V62" s="76"/>
    </row>
    <row r="63" spans="13:22" x14ac:dyDescent="0.25">
      <c r="M63" s="76"/>
      <c r="N63" s="76"/>
      <c r="O63" s="76"/>
      <c r="P63" s="76"/>
      <c r="Q63" s="76"/>
      <c r="R63" s="76"/>
      <c r="S63" s="76"/>
      <c r="T63" s="76"/>
      <c r="U63" s="76"/>
      <c r="V63" s="76"/>
    </row>
    <row r="64" spans="13:22" x14ac:dyDescent="0.25">
      <c r="M64" s="76"/>
      <c r="N64" s="76"/>
      <c r="O64" s="76"/>
      <c r="P64" s="76"/>
      <c r="Q64" s="76"/>
      <c r="R64" s="76"/>
      <c r="S64" s="76"/>
      <c r="T64" s="76"/>
      <c r="U64" s="76"/>
      <c r="V64" s="76"/>
    </row>
    <row r="65" spans="13:22" x14ac:dyDescent="0.25">
      <c r="M65" s="76"/>
      <c r="N65" s="76"/>
      <c r="O65" s="76"/>
      <c r="P65" s="76"/>
      <c r="Q65" s="76"/>
      <c r="R65" s="76"/>
      <c r="S65" s="76"/>
      <c r="T65" s="76"/>
      <c r="U65" s="76"/>
      <c r="V65" s="76"/>
    </row>
    <row r="66" spans="13:22" x14ac:dyDescent="0.25">
      <c r="M66" s="76"/>
      <c r="N66" s="76"/>
      <c r="O66" s="76"/>
      <c r="P66" s="76"/>
      <c r="Q66" s="76"/>
      <c r="R66" s="76"/>
      <c r="S66" s="76"/>
      <c r="T66" s="76"/>
      <c r="U66" s="76"/>
      <c r="V66" s="76"/>
    </row>
    <row r="67" spans="13:22" x14ac:dyDescent="0.25">
      <c r="M67" s="76"/>
      <c r="N67" s="76"/>
      <c r="O67" s="76"/>
      <c r="P67" s="76"/>
      <c r="Q67" s="76"/>
      <c r="R67" s="76"/>
      <c r="S67" s="76"/>
      <c r="T67" s="76"/>
      <c r="U67" s="76"/>
      <c r="V67" s="76"/>
    </row>
    <row r="68" spans="13:22" x14ac:dyDescent="0.25">
      <c r="M68" s="76"/>
      <c r="N68" s="76"/>
      <c r="O68" s="76"/>
      <c r="P68" s="76"/>
      <c r="Q68" s="76"/>
      <c r="R68" s="76"/>
      <c r="S68" s="76"/>
      <c r="T68" s="76"/>
      <c r="U68" s="76"/>
      <c r="V68" s="76"/>
    </row>
    <row r="69" spans="13:22" x14ac:dyDescent="0.25">
      <c r="M69" s="76"/>
      <c r="N69" s="76"/>
      <c r="O69" s="76"/>
      <c r="P69" s="76"/>
      <c r="Q69" s="76"/>
      <c r="R69" s="76"/>
      <c r="S69" s="76"/>
      <c r="T69" s="76"/>
      <c r="U69" s="76"/>
      <c r="V69" s="76"/>
    </row>
    <row r="70" spans="13:22" x14ac:dyDescent="0.25">
      <c r="M70" s="76"/>
      <c r="N70" s="76"/>
      <c r="O70" s="76"/>
      <c r="P70" s="76"/>
      <c r="Q70" s="76"/>
      <c r="R70" s="76"/>
      <c r="S70" s="76"/>
      <c r="T70" s="76"/>
      <c r="U70" s="76"/>
      <c r="V70" s="76"/>
    </row>
    <row r="71" spans="13:22" x14ac:dyDescent="0.25">
      <c r="M71" s="76"/>
      <c r="N71" s="76"/>
      <c r="O71" s="76"/>
      <c r="P71" s="76"/>
      <c r="Q71" s="76"/>
      <c r="R71" s="76"/>
      <c r="S71" s="76"/>
      <c r="T71" s="76"/>
      <c r="U71" s="76"/>
      <c r="V71" s="76"/>
    </row>
    <row r="72" spans="13:22" x14ac:dyDescent="0.25">
      <c r="M72" s="76"/>
      <c r="N72" s="76"/>
      <c r="O72" s="76"/>
      <c r="P72" s="76"/>
      <c r="Q72" s="76"/>
      <c r="R72" s="76"/>
      <c r="S72" s="76"/>
      <c r="T72" s="76"/>
      <c r="U72" s="76"/>
      <c r="V72" s="76"/>
    </row>
    <row r="73" spans="13:22" x14ac:dyDescent="0.25">
      <c r="M73" s="76"/>
      <c r="N73" s="76"/>
      <c r="O73" s="76"/>
      <c r="P73" s="76"/>
      <c r="Q73" s="76"/>
      <c r="R73" s="76"/>
      <c r="S73" s="76"/>
      <c r="T73" s="76"/>
      <c r="U73" s="76"/>
      <c r="V73" s="76"/>
    </row>
    <row r="74" spans="13:22" x14ac:dyDescent="0.25">
      <c r="M74" s="76"/>
      <c r="N74" s="76"/>
      <c r="O74" s="76"/>
      <c r="P74" s="76"/>
      <c r="Q74" s="76"/>
      <c r="R74" s="76"/>
      <c r="S74" s="76"/>
      <c r="T74" s="76"/>
      <c r="U74" s="76"/>
      <c r="V74" s="76"/>
    </row>
    <row r="75" spans="13:22" x14ac:dyDescent="0.25">
      <c r="M75" s="76"/>
      <c r="N75" s="76"/>
      <c r="O75" s="76"/>
      <c r="P75" s="76"/>
      <c r="Q75" s="76"/>
      <c r="R75" s="76"/>
      <c r="S75" s="76"/>
      <c r="T75" s="76"/>
      <c r="U75" s="76"/>
      <c r="V75" s="76"/>
    </row>
    <row r="76" spans="13:22" x14ac:dyDescent="0.25">
      <c r="M76" s="76"/>
      <c r="N76" s="76"/>
      <c r="O76" s="76"/>
      <c r="P76" s="76"/>
      <c r="Q76" s="76"/>
      <c r="R76" s="76"/>
      <c r="S76" s="76"/>
      <c r="T76" s="76"/>
      <c r="U76" s="76"/>
      <c r="V76" s="76"/>
    </row>
  </sheetData>
  <pageMargins left="0.7" right="0.7" top="0.75" bottom="0.75" header="0.3" footer="0.3"/>
  <pageSetup scale="83" orientation="portrait" r:id="rId1"/>
  <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dimension ref="A1:Y38"/>
  <sheetViews>
    <sheetView topLeftCell="A19" workbookViewId="0">
      <selection activeCell="L32" sqref="L32"/>
    </sheetView>
  </sheetViews>
  <sheetFormatPr defaultRowHeight="15" x14ac:dyDescent="0.25"/>
  <cols>
    <col min="13" max="25" width="9.140625" style="59"/>
  </cols>
  <sheetData>
    <row r="1" spans="1:22" ht="21" x14ac:dyDescent="0.35">
      <c r="A1" s="44" t="s">
        <v>23</v>
      </c>
      <c r="B1" s="42"/>
      <c r="C1" s="42"/>
      <c r="D1" s="40"/>
      <c r="E1" s="40"/>
      <c r="F1" s="40"/>
      <c r="G1" s="40"/>
      <c r="H1" s="40"/>
      <c r="I1" s="44" t="s">
        <v>53</v>
      </c>
      <c r="J1" s="40"/>
      <c r="K1" s="40"/>
      <c r="L1" s="40"/>
      <c r="M1" s="63" t="s">
        <v>23</v>
      </c>
      <c r="N1" s="61"/>
      <c r="O1" s="61"/>
      <c r="U1" s="63" t="s">
        <v>53</v>
      </c>
    </row>
    <row r="2" spans="1:22" x14ac:dyDescent="0.25">
      <c r="A2" s="42"/>
      <c r="B2" s="46">
        <v>4.0999999999999996</v>
      </c>
      <c r="C2" s="42" t="s">
        <v>24</v>
      </c>
      <c r="D2" s="40"/>
      <c r="E2" s="40"/>
      <c r="F2" s="40"/>
      <c r="G2" s="40"/>
      <c r="H2" s="40"/>
      <c r="I2" s="40"/>
      <c r="J2" s="40"/>
      <c r="K2" s="40"/>
      <c r="L2" s="40"/>
      <c r="M2" s="61"/>
      <c r="N2" s="65">
        <v>4.0999999999999996</v>
      </c>
      <c r="O2" s="61" t="s">
        <v>24</v>
      </c>
    </row>
    <row r="3" spans="1:22" x14ac:dyDescent="0.25">
      <c r="A3" s="42"/>
      <c r="B3" s="46" t="s">
        <v>55</v>
      </c>
      <c r="C3" s="48" t="s">
        <v>26</v>
      </c>
      <c r="D3" s="40"/>
      <c r="E3" s="40"/>
      <c r="F3" s="40"/>
      <c r="G3" s="40"/>
      <c r="H3" s="40"/>
      <c r="I3" s="40"/>
      <c r="J3" s="40"/>
      <c r="K3" s="40"/>
      <c r="L3" s="40"/>
      <c r="M3" s="61"/>
      <c r="N3" s="65" t="s">
        <v>55</v>
      </c>
      <c r="O3" s="61" t="s">
        <v>26</v>
      </c>
    </row>
    <row r="4" spans="1:22" x14ac:dyDescent="0.25">
      <c r="A4" s="42"/>
      <c r="B4" s="25" t="s">
        <v>27</v>
      </c>
      <c r="C4" s="42"/>
      <c r="D4" s="26" t="s">
        <v>56</v>
      </c>
      <c r="E4" s="66"/>
      <c r="F4" s="66"/>
      <c r="G4" s="66"/>
      <c r="H4" s="66"/>
      <c r="I4" s="66"/>
      <c r="J4" s="66"/>
      <c r="K4" s="40"/>
      <c r="L4" s="40"/>
      <c r="M4" s="61"/>
      <c r="N4" s="25" t="s">
        <v>27</v>
      </c>
      <c r="O4" s="61"/>
      <c r="P4" s="26" t="s">
        <v>56</v>
      </c>
      <c r="Q4" s="66"/>
      <c r="R4" s="66"/>
      <c r="S4" s="66"/>
      <c r="T4" s="66"/>
      <c r="U4" s="66"/>
      <c r="V4" s="66"/>
    </row>
    <row r="5" spans="1:22" x14ac:dyDescent="0.25">
      <c r="A5" s="42"/>
      <c r="B5" s="28"/>
      <c r="C5" s="42"/>
      <c r="D5" s="40"/>
      <c r="E5" s="40"/>
      <c r="F5" s="40"/>
      <c r="G5" s="40"/>
      <c r="H5" s="40"/>
      <c r="I5" s="40"/>
      <c r="J5" s="40"/>
      <c r="K5" s="40"/>
      <c r="L5" s="40"/>
      <c r="M5" s="61"/>
      <c r="N5" s="28"/>
      <c r="O5" s="61"/>
    </row>
    <row r="6" spans="1:22" x14ac:dyDescent="0.25">
      <c r="A6" s="42"/>
      <c r="B6" s="42"/>
      <c r="C6" s="42"/>
      <c r="D6" s="40"/>
      <c r="E6" s="40"/>
      <c r="F6" s="26" t="s">
        <v>29</v>
      </c>
      <c r="G6" s="26"/>
      <c r="H6" s="26" t="s">
        <v>54</v>
      </c>
      <c r="I6" s="26"/>
      <c r="J6" s="26"/>
      <c r="K6" s="40"/>
      <c r="L6" s="40"/>
      <c r="M6" s="61"/>
      <c r="N6" s="61"/>
      <c r="O6" s="61"/>
      <c r="R6" s="26" t="s">
        <v>29</v>
      </c>
      <c r="S6" s="26"/>
      <c r="T6" s="26" t="s">
        <v>60</v>
      </c>
      <c r="U6" s="26"/>
      <c r="V6" s="26"/>
    </row>
    <row r="7" spans="1:22" ht="26.25" x14ac:dyDescent="0.25">
      <c r="A7" s="41" t="s">
        <v>31</v>
      </c>
      <c r="B7" s="41" t="s">
        <v>32</v>
      </c>
      <c r="C7" s="41" t="s">
        <v>33</v>
      </c>
      <c r="D7" s="40"/>
      <c r="E7" s="40"/>
      <c r="F7" s="40"/>
      <c r="G7" s="40"/>
      <c r="H7" s="40"/>
      <c r="I7" s="40"/>
      <c r="J7" s="40"/>
      <c r="K7" s="40"/>
      <c r="L7" s="40"/>
      <c r="M7" s="60" t="s">
        <v>31</v>
      </c>
      <c r="N7" s="60" t="s">
        <v>32</v>
      </c>
      <c r="O7" s="60" t="s">
        <v>33</v>
      </c>
    </row>
    <row r="8" spans="1:22" x14ac:dyDescent="0.25">
      <c r="A8" s="42"/>
      <c r="B8" s="43" t="s">
        <v>34</v>
      </c>
      <c r="C8" s="43" t="s">
        <v>3</v>
      </c>
      <c r="D8" s="40"/>
      <c r="E8" s="40"/>
      <c r="F8" s="40"/>
      <c r="G8" s="40"/>
      <c r="H8" s="40"/>
      <c r="I8" s="40"/>
      <c r="J8" s="40"/>
      <c r="K8" s="40"/>
      <c r="L8" s="40"/>
      <c r="M8" s="61"/>
      <c r="N8" s="62" t="s">
        <v>34</v>
      </c>
      <c r="O8" s="62" t="s">
        <v>3</v>
      </c>
    </row>
    <row r="9" spans="1:22" x14ac:dyDescent="0.25">
      <c r="A9" s="46">
        <v>1</v>
      </c>
      <c r="B9" s="46">
        <v>1</v>
      </c>
      <c r="C9" s="46">
        <v>98</v>
      </c>
      <c r="D9" s="40"/>
      <c r="E9" s="42" t="s">
        <v>35</v>
      </c>
      <c r="F9" s="42"/>
      <c r="G9" s="40"/>
      <c r="H9" s="40"/>
      <c r="I9" s="40"/>
      <c r="J9" s="40"/>
      <c r="K9" s="40"/>
      <c r="L9" s="40"/>
      <c r="M9" s="65">
        <v>1</v>
      </c>
      <c r="N9" s="65">
        <v>1</v>
      </c>
      <c r="O9" s="65">
        <v>96</v>
      </c>
      <c r="Q9" s="61" t="s">
        <v>35</v>
      </c>
      <c r="R9" s="61"/>
    </row>
    <row r="10" spans="1:22" x14ac:dyDescent="0.25">
      <c r="A10" s="46">
        <v>1</v>
      </c>
      <c r="B10" s="46">
        <v>2</v>
      </c>
      <c r="C10" s="46">
        <v>77</v>
      </c>
      <c r="D10" s="40"/>
      <c r="E10" s="42" t="s">
        <v>36</v>
      </c>
      <c r="F10" s="42"/>
      <c r="G10" s="40"/>
      <c r="H10" s="40"/>
      <c r="I10" s="40"/>
      <c r="J10" s="40"/>
      <c r="K10" s="40"/>
      <c r="L10" s="40"/>
      <c r="M10" s="65">
        <v>1</v>
      </c>
      <c r="N10" s="65">
        <v>2</v>
      </c>
      <c r="O10" s="65">
        <v>59</v>
      </c>
      <c r="Q10" s="61" t="s">
        <v>36</v>
      </c>
      <c r="R10" s="61"/>
    </row>
    <row r="11" spans="1:22" x14ac:dyDescent="0.25">
      <c r="A11" s="46">
        <v>1</v>
      </c>
      <c r="B11" s="46">
        <v>3</v>
      </c>
      <c r="C11" s="46">
        <v>79</v>
      </c>
      <c r="D11" s="40"/>
      <c r="E11" s="42" t="s">
        <v>37</v>
      </c>
      <c r="F11" s="42"/>
      <c r="G11" s="40"/>
      <c r="H11" s="40"/>
      <c r="I11" s="40"/>
      <c r="J11" s="40"/>
      <c r="K11" s="40"/>
      <c r="L11" s="40"/>
      <c r="M11" s="65">
        <v>1</v>
      </c>
      <c r="N11" s="65">
        <v>3</v>
      </c>
      <c r="O11" s="65">
        <v>70</v>
      </c>
      <c r="Q11" s="61" t="s">
        <v>37</v>
      </c>
      <c r="R11" s="61"/>
    </row>
    <row r="12" spans="1:22" x14ac:dyDescent="0.25">
      <c r="A12" s="46">
        <v>1</v>
      </c>
      <c r="B12" s="46">
        <v>4</v>
      </c>
      <c r="C12" s="46">
        <v>91</v>
      </c>
      <c r="D12" s="40"/>
      <c r="E12" s="42" t="s">
        <v>38</v>
      </c>
      <c r="F12" s="42"/>
      <c r="G12" s="40"/>
      <c r="H12" s="40"/>
      <c r="I12" s="40"/>
      <c r="J12" s="40"/>
      <c r="K12" s="40"/>
      <c r="L12" s="40"/>
      <c r="M12" s="65">
        <v>1</v>
      </c>
      <c r="N12" s="65">
        <v>4</v>
      </c>
      <c r="O12" s="65">
        <v>89</v>
      </c>
      <c r="Q12" s="61" t="s">
        <v>38</v>
      </c>
      <c r="R12" s="61"/>
    </row>
    <row r="13" spans="1:22" x14ac:dyDescent="0.25">
      <c r="A13" s="46">
        <v>1</v>
      </c>
      <c r="B13" s="46">
        <v>5</v>
      </c>
      <c r="C13" s="46">
        <v>89</v>
      </c>
      <c r="D13" s="40"/>
      <c r="E13" s="42" t="s">
        <v>39</v>
      </c>
      <c r="F13" s="40"/>
      <c r="G13" s="40"/>
      <c r="H13" s="40"/>
      <c r="I13" s="40"/>
      <c r="J13" s="40"/>
      <c r="K13" s="40"/>
      <c r="L13" s="40"/>
      <c r="M13" s="65">
        <v>1</v>
      </c>
      <c r="N13" s="65">
        <v>5</v>
      </c>
      <c r="O13" s="65">
        <v>100</v>
      </c>
      <c r="Q13" s="61" t="s">
        <v>39</v>
      </c>
    </row>
    <row r="14" spans="1:22" x14ac:dyDescent="0.25">
      <c r="A14" s="46">
        <v>1</v>
      </c>
      <c r="B14" s="46">
        <v>6</v>
      </c>
      <c r="C14" s="46">
        <v>87</v>
      </c>
      <c r="D14" s="40"/>
      <c r="E14" s="42" t="s">
        <v>40</v>
      </c>
      <c r="F14" s="40"/>
      <c r="G14" s="40"/>
      <c r="H14" s="40"/>
      <c r="I14" s="40"/>
      <c r="J14" s="40"/>
      <c r="K14" s="40"/>
      <c r="L14" s="40"/>
      <c r="M14" s="65">
        <v>1</v>
      </c>
      <c r="N14" s="65">
        <v>6</v>
      </c>
      <c r="O14" s="65">
        <v>92</v>
      </c>
      <c r="Q14" s="61" t="s">
        <v>40</v>
      </c>
    </row>
    <row r="15" spans="1:22" x14ac:dyDescent="0.25">
      <c r="A15" s="46">
        <v>1</v>
      </c>
      <c r="B15" s="46">
        <v>7</v>
      </c>
      <c r="C15" s="46">
        <v>85</v>
      </c>
      <c r="D15" s="40"/>
      <c r="E15" s="42" t="s">
        <v>41</v>
      </c>
      <c r="F15" s="40"/>
      <c r="G15" s="40"/>
      <c r="H15" s="40"/>
      <c r="I15" s="40"/>
      <c r="J15" s="40"/>
      <c r="K15" s="40"/>
      <c r="L15" s="40"/>
      <c r="M15" s="65">
        <v>1</v>
      </c>
      <c r="N15" s="65">
        <v>7</v>
      </c>
      <c r="O15" s="65">
        <v>88</v>
      </c>
      <c r="Q15" s="61" t="s">
        <v>41</v>
      </c>
    </row>
    <row r="16" spans="1:22" x14ac:dyDescent="0.25">
      <c r="A16" s="46">
        <v>1</v>
      </c>
      <c r="B16" s="46">
        <v>8</v>
      </c>
      <c r="C16" s="46">
        <v>75</v>
      </c>
      <c r="D16" s="40"/>
      <c r="E16" s="42" t="s">
        <v>42</v>
      </c>
      <c r="F16" s="40"/>
      <c r="G16" s="40"/>
      <c r="H16" s="40"/>
      <c r="I16" s="40"/>
      <c r="J16" s="40"/>
      <c r="K16" s="40"/>
      <c r="L16" s="40"/>
      <c r="M16" s="65">
        <v>1</v>
      </c>
      <c r="N16" s="65">
        <v>8</v>
      </c>
      <c r="O16" s="65">
        <v>97</v>
      </c>
      <c r="Q16" s="61" t="s">
        <v>42</v>
      </c>
    </row>
    <row r="17" spans="1:18" x14ac:dyDescent="0.25">
      <c r="A17" s="46">
        <v>1</v>
      </c>
      <c r="B17" s="46">
        <v>9</v>
      </c>
      <c r="C17" s="46">
        <v>71</v>
      </c>
      <c r="D17" s="40"/>
      <c r="E17" s="42" t="s">
        <v>43</v>
      </c>
      <c r="F17" s="42"/>
      <c r="G17" s="40"/>
      <c r="H17" s="40"/>
      <c r="I17" s="40"/>
      <c r="J17" s="40"/>
      <c r="K17" s="40"/>
      <c r="L17" s="40"/>
      <c r="M17" s="65">
        <v>1</v>
      </c>
      <c r="N17" s="65">
        <v>9</v>
      </c>
      <c r="O17" s="65">
        <v>75</v>
      </c>
      <c r="Q17" s="61" t="s">
        <v>43</v>
      </c>
      <c r="R17" s="61"/>
    </row>
    <row r="18" spans="1:18" x14ac:dyDescent="0.25">
      <c r="A18" s="46">
        <v>1</v>
      </c>
      <c r="B18" s="46">
        <v>10</v>
      </c>
      <c r="C18" s="46">
        <v>98</v>
      </c>
      <c r="D18" s="40"/>
      <c r="E18" s="42" t="s">
        <v>44</v>
      </c>
      <c r="F18" s="42"/>
      <c r="G18" s="40"/>
      <c r="H18" s="40"/>
      <c r="I18" s="40"/>
      <c r="J18" s="40"/>
      <c r="K18" s="40"/>
      <c r="L18" s="40"/>
      <c r="M18" s="65">
        <v>1</v>
      </c>
      <c r="N18" s="65">
        <v>10</v>
      </c>
      <c r="O18" s="65">
        <v>88</v>
      </c>
      <c r="Q18" s="61" t="s">
        <v>44</v>
      </c>
      <c r="R18" s="61"/>
    </row>
    <row r="19" spans="1:18" x14ac:dyDescent="0.25">
      <c r="A19" s="46">
        <v>1</v>
      </c>
      <c r="B19" s="46">
        <v>11</v>
      </c>
      <c r="C19" s="46">
        <v>85</v>
      </c>
      <c r="D19" s="40"/>
      <c r="E19" s="42" t="s">
        <v>45</v>
      </c>
      <c r="F19" s="42"/>
      <c r="G19" s="40"/>
      <c r="H19" s="40"/>
      <c r="I19" s="40"/>
      <c r="J19" s="40"/>
      <c r="K19" s="40"/>
      <c r="L19" s="40"/>
      <c r="M19" s="65"/>
      <c r="N19" s="65"/>
      <c r="O19" s="65"/>
      <c r="Q19" s="61" t="s">
        <v>45</v>
      </c>
      <c r="R19" s="61"/>
    </row>
    <row r="20" spans="1:18" x14ac:dyDescent="0.25">
      <c r="A20" s="46">
        <v>1</v>
      </c>
      <c r="B20" s="46">
        <v>12</v>
      </c>
      <c r="C20" s="46">
        <v>83</v>
      </c>
      <c r="D20" s="40"/>
      <c r="E20" s="42" t="s">
        <v>46</v>
      </c>
      <c r="F20" s="42"/>
      <c r="G20" s="40"/>
      <c r="H20" s="40"/>
      <c r="I20" s="40"/>
      <c r="J20" s="40"/>
      <c r="K20" s="40"/>
      <c r="L20" s="40"/>
      <c r="M20" s="65"/>
      <c r="N20" s="65"/>
      <c r="O20" s="65"/>
      <c r="Q20" s="61" t="s">
        <v>46</v>
      </c>
      <c r="R20" s="61"/>
    </row>
    <row r="21" spans="1:18" x14ac:dyDescent="0.25">
      <c r="A21" s="46">
        <v>1</v>
      </c>
      <c r="B21" s="46">
        <v>13</v>
      </c>
      <c r="C21" s="46">
        <v>81</v>
      </c>
      <c r="D21" s="40"/>
      <c r="E21" s="42" t="s">
        <v>47</v>
      </c>
      <c r="F21" s="40"/>
      <c r="G21" s="40"/>
      <c r="H21" s="40"/>
      <c r="I21" s="40"/>
      <c r="J21" s="40"/>
      <c r="K21" s="40"/>
      <c r="L21" s="40"/>
      <c r="M21" s="65"/>
      <c r="N21" s="65"/>
      <c r="O21" s="65"/>
      <c r="Q21" s="61" t="s">
        <v>47</v>
      </c>
    </row>
    <row r="22" spans="1:18" x14ac:dyDescent="0.25">
      <c r="A22" s="46">
        <v>1</v>
      </c>
      <c r="B22" s="46">
        <v>14</v>
      </c>
      <c r="C22" s="46">
        <v>80</v>
      </c>
      <c r="D22" s="40"/>
      <c r="E22" s="42" t="s">
        <v>163</v>
      </c>
      <c r="F22" s="40"/>
      <c r="G22" s="40"/>
      <c r="H22" s="40"/>
      <c r="I22" s="40"/>
      <c r="J22" s="40"/>
      <c r="K22" s="40"/>
      <c r="L22" s="40"/>
      <c r="M22" s="65"/>
      <c r="N22" s="65"/>
      <c r="O22" s="65"/>
      <c r="Q22" s="61" t="s">
        <v>162</v>
      </c>
    </row>
    <row r="23" spans="1:18" x14ac:dyDescent="0.25">
      <c r="A23" s="46"/>
      <c r="B23" s="46"/>
      <c r="C23" s="32"/>
      <c r="D23" s="40"/>
      <c r="E23" s="40"/>
      <c r="F23" s="40"/>
      <c r="G23" s="40"/>
      <c r="H23" s="40"/>
      <c r="I23" s="40"/>
      <c r="J23" s="40"/>
      <c r="K23" s="40"/>
      <c r="L23" s="40"/>
      <c r="M23" s="65"/>
      <c r="N23" s="65"/>
      <c r="O23" s="32"/>
    </row>
    <row r="24" spans="1:18" x14ac:dyDescent="0.25">
      <c r="A24" s="46"/>
      <c r="B24" s="46"/>
      <c r="C24" s="32"/>
      <c r="D24" s="40"/>
      <c r="E24" s="40"/>
      <c r="F24" s="40"/>
      <c r="G24" s="40"/>
      <c r="H24" s="40"/>
      <c r="I24" s="40"/>
      <c r="J24" s="40"/>
      <c r="K24" s="40"/>
      <c r="L24" s="40"/>
      <c r="M24" s="65"/>
      <c r="N24" s="65"/>
      <c r="O24" s="32"/>
    </row>
    <row r="25" spans="1:18" ht="15.75" x14ac:dyDescent="0.25">
      <c r="A25" s="33"/>
      <c r="B25" s="33"/>
      <c r="C25" s="34"/>
      <c r="D25" s="40"/>
      <c r="E25" s="35"/>
      <c r="F25" s="40"/>
      <c r="G25" s="40"/>
      <c r="H25" s="40"/>
      <c r="I25" s="40"/>
      <c r="J25" s="40"/>
      <c r="K25" s="40"/>
      <c r="L25" s="40"/>
      <c r="M25" s="33"/>
      <c r="N25" s="33"/>
      <c r="O25" s="34"/>
      <c r="Q25" s="35"/>
    </row>
    <row r="26" spans="1:18" ht="15.75" x14ac:dyDescent="0.25">
      <c r="A26" s="33"/>
      <c r="B26" s="33"/>
      <c r="C26" s="34"/>
      <c r="D26" s="40"/>
      <c r="E26" s="35"/>
      <c r="F26" s="40"/>
      <c r="G26" s="40"/>
      <c r="H26" s="40"/>
      <c r="I26" s="40"/>
      <c r="J26" s="40"/>
      <c r="K26" s="40"/>
      <c r="L26" s="40"/>
      <c r="M26" s="33"/>
      <c r="N26" s="33"/>
      <c r="O26" s="34"/>
      <c r="Q26" s="35"/>
    </row>
    <row r="27" spans="1:18" ht="15.75" x14ac:dyDescent="0.25">
      <c r="A27" s="33"/>
      <c r="B27" s="33"/>
      <c r="C27" s="34"/>
      <c r="D27" s="40"/>
      <c r="E27" s="35"/>
      <c r="F27" s="40"/>
      <c r="G27" s="40"/>
      <c r="H27" s="40"/>
      <c r="I27" s="40"/>
      <c r="J27" s="40"/>
      <c r="K27" s="40"/>
      <c r="L27" s="40"/>
      <c r="M27" s="33"/>
      <c r="N27" s="33"/>
      <c r="O27" s="34"/>
      <c r="Q27" s="35"/>
    </row>
    <row r="28" spans="1:18" ht="15.75" x14ac:dyDescent="0.25">
      <c r="A28" s="33"/>
      <c r="B28" s="33"/>
      <c r="C28" s="34"/>
      <c r="D28" s="40"/>
      <c r="E28" s="35"/>
      <c r="F28" s="40"/>
      <c r="G28" s="40"/>
      <c r="H28" s="40"/>
      <c r="I28" s="40"/>
      <c r="J28" s="40"/>
      <c r="K28" s="40"/>
      <c r="L28" s="40"/>
      <c r="M28" s="33"/>
      <c r="N28" s="33"/>
      <c r="O28" s="34"/>
      <c r="Q28" s="35"/>
    </row>
    <row r="29" spans="1:18" ht="15.75" x14ac:dyDescent="0.25">
      <c r="A29" s="33"/>
      <c r="B29" s="33"/>
      <c r="C29" s="34"/>
      <c r="D29" s="40"/>
      <c r="E29" s="35"/>
      <c r="F29" s="40"/>
      <c r="G29" s="40"/>
      <c r="H29" s="40"/>
      <c r="I29" s="40"/>
      <c r="J29" s="40"/>
      <c r="K29" s="40"/>
      <c r="L29" s="40"/>
      <c r="M29" s="33"/>
      <c r="N29" s="33"/>
      <c r="O29" s="34"/>
      <c r="Q29" s="35"/>
    </row>
    <row r="30" spans="1:18" x14ac:dyDescent="0.25">
      <c r="A30" s="33"/>
      <c r="B30" s="33"/>
      <c r="C30" s="34"/>
      <c r="D30" s="40"/>
      <c r="E30" s="40"/>
      <c r="F30" s="40"/>
      <c r="G30" s="40"/>
      <c r="H30" s="40"/>
      <c r="I30" s="40"/>
      <c r="J30" s="40"/>
      <c r="K30" s="40"/>
      <c r="L30" s="40"/>
      <c r="M30" s="33"/>
      <c r="N30" s="33"/>
      <c r="O30" s="34"/>
    </row>
    <row r="31" spans="1:18" x14ac:dyDescent="0.25">
      <c r="A31" s="46"/>
      <c r="B31" s="46"/>
      <c r="C31" s="46"/>
      <c r="D31" s="40"/>
      <c r="E31" s="40"/>
      <c r="F31" s="40"/>
      <c r="G31" s="40"/>
      <c r="H31" s="40"/>
      <c r="I31" s="40"/>
      <c r="J31" s="40"/>
      <c r="K31" s="40"/>
      <c r="L31" s="40"/>
      <c r="M31" s="65"/>
      <c r="N31" s="65"/>
      <c r="O31" s="65"/>
    </row>
    <row r="32" spans="1:18" x14ac:dyDescent="0.25">
      <c r="A32" s="42"/>
      <c r="B32" s="42"/>
      <c r="C32" s="45">
        <f>SUM(C9:C31)</f>
        <v>1179</v>
      </c>
      <c r="D32" s="42" t="s">
        <v>48</v>
      </c>
      <c r="E32" s="40"/>
      <c r="F32" s="40"/>
      <c r="G32" s="40"/>
      <c r="H32" s="40"/>
      <c r="I32" s="40"/>
      <c r="J32" s="40"/>
      <c r="K32" s="40"/>
      <c r="L32" s="40"/>
      <c r="M32" s="61"/>
      <c r="N32" s="61"/>
      <c r="O32" s="64">
        <f>SUM(O9:O31)</f>
        <v>854</v>
      </c>
      <c r="P32" s="61" t="s">
        <v>48</v>
      </c>
    </row>
    <row r="33" spans="1:17" x14ac:dyDescent="0.25">
      <c r="A33" s="45">
        <f>SUM(A9:A29)</f>
        <v>14</v>
      </c>
      <c r="B33" s="42" t="s">
        <v>49</v>
      </c>
      <c r="C33" s="42"/>
      <c r="D33" s="40"/>
      <c r="E33" s="40"/>
      <c r="F33" s="40"/>
      <c r="G33" s="40"/>
      <c r="H33" s="40"/>
      <c r="I33" s="40"/>
      <c r="J33" s="40"/>
      <c r="K33" s="40"/>
      <c r="L33" s="40"/>
      <c r="M33" s="64">
        <f>SUM(M9:M29)</f>
        <v>10</v>
      </c>
      <c r="N33" s="61" t="s">
        <v>49</v>
      </c>
      <c r="O33" s="61"/>
    </row>
    <row r="34" spans="1:17" x14ac:dyDescent="0.25">
      <c r="A34" s="42"/>
      <c r="B34" s="45">
        <f>C32/A33</f>
        <v>84.214285714285708</v>
      </c>
      <c r="C34" s="42" t="s">
        <v>50</v>
      </c>
      <c r="D34" s="40"/>
      <c r="E34" s="40"/>
      <c r="F34" s="40"/>
      <c r="G34" s="40"/>
      <c r="H34" s="40"/>
      <c r="I34" s="40"/>
      <c r="J34" s="40"/>
      <c r="K34" s="40"/>
      <c r="L34" s="40"/>
      <c r="M34" s="61"/>
      <c r="N34" s="64">
        <f>O32/M33</f>
        <v>85.4</v>
      </c>
      <c r="O34" s="61" t="s">
        <v>50</v>
      </c>
    </row>
    <row r="35" spans="1:17" x14ac:dyDescent="0.25">
      <c r="A35" s="42"/>
      <c r="B35" s="42"/>
      <c r="C35" s="42"/>
      <c r="D35" s="46">
        <v>100</v>
      </c>
      <c r="E35" s="42" t="s">
        <v>51</v>
      </c>
      <c r="F35" s="40"/>
      <c r="G35" s="40"/>
      <c r="H35" s="40"/>
      <c r="I35" s="40"/>
      <c r="J35" s="40"/>
      <c r="K35" s="40"/>
      <c r="L35" s="40"/>
      <c r="M35" s="61"/>
      <c r="N35" s="61"/>
      <c r="O35" s="61"/>
      <c r="P35" s="65">
        <v>100</v>
      </c>
      <c r="Q35" s="61" t="s">
        <v>51</v>
      </c>
    </row>
    <row r="36" spans="1:17" x14ac:dyDescent="0.25">
      <c r="A36" s="42"/>
      <c r="B36" s="42"/>
      <c r="C36" s="42"/>
      <c r="D36" s="47">
        <f>B34/D35</f>
        <v>0.84214285714285708</v>
      </c>
      <c r="E36" s="42" t="s">
        <v>52</v>
      </c>
      <c r="F36" s="40"/>
      <c r="G36" s="40"/>
      <c r="H36" s="40"/>
      <c r="I36" s="40"/>
      <c r="J36" s="40"/>
      <c r="K36" s="67">
        <f>(D36+P36)/2</f>
        <v>0.84807142857142859</v>
      </c>
      <c r="L36" s="40"/>
      <c r="M36" s="61"/>
      <c r="N36" s="61"/>
      <c r="O36" s="61"/>
      <c r="P36" s="67">
        <f>N34/P35</f>
        <v>0.85400000000000009</v>
      </c>
      <c r="Q36" s="61" t="s">
        <v>52</v>
      </c>
    </row>
    <row r="37" spans="1:17" x14ac:dyDescent="0.25">
      <c r="A37" s="42"/>
      <c r="B37" s="42"/>
      <c r="C37" s="42"/>
      <c r="D37" s="40"/>
      <c r="E37" s="40"/>
      <c r="F37" s="40"/>
      <c r="G37" s="40"/>
      <c r="H37" s="40"/>
      <c r="I37" s="40"/>
      <c r="J37" s="40"/>
      <c r="K37" s="40"/>
      <c r="L37" s="40"/>
      <c r="M37" s="61"/>
      <c r="N37" s="61"/>
      <c r="O37" s="61"/>
    </row>
    <row r="38" spans="1:17" ht="15.75" x14ac:dyDescent="0.25">
      <c r="A38" s="96" t="s">
        <v>146</v>
      </c>
    </row>
  </sheetData>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15361" r:id="rId4">
          <objectPr defaultSize="0" autoPict="0" r:id="rId5">
            <anchor moveWithCells="1">
              <from>
                <xdr:col>12</xdr:col>
                <xdr:colOff>304800</xdr:colOff>
                <xdr:row>37</xdr:row>
                <xdr:rowOff>85725</xdr:rowOff>
              </from>
              <to>
                <xdr:col>24</xdr:col>
                <xdr:colOff>57150</xdr:colOff>
                <xdr:row>71</xdr:row>
                <xdr:rowOff>161925</xdr:rowOff>
              </to>
            </anchor>
          </objectPr>
        </oleObject>
      </mc:Choice>
      <mc:Fallback>
        <oleObject progId="Word.Document.12" shapeId="15361" r:id="rId4"/>
      </mc:Fallback>
    </mc:AlternateContent>
  </oleObjects>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1"/>
  <sheetViews>
    <sheetView topLeftCell="A49" zoomScale="85" zoomScaleNormal="85" workbookViewId="0">
      <selection activeCell="Q62" sqref="Q62"/>
    </sheetView>
  </sheetViews>
  <sheetFormatPr defaultColWidth="9.140625" defaultRowHeight="15" x14ac:dyDescent="0.25"/>
  <cols>
    <col min="1" max="1" width="5.28515625" style="61" customWidth="1"/>
    <col min="2" max="2" width="9.140625" style="61"/>
    <col min="3" max="3" width="10.28515625" style="61" customWidth="1"/>
    <col min="4" max="4" width="10.85546875" style="59" customWidth="1"/>
    <col min="5" max="16384" width="9.140625" style="59"/>
  </cols>
  <sheetData>
    <row r="1" spans="1:10" ht="21" x14ac:dyDescent="0.35">
      <c r="A1" s="63" t="s">
        <v>207</v>
      </c>
    </row>
    <row r="2" spans="1:10" x14ac:dyDescent="0.25">
      <c r="B2" s="65">
        <v>4.2</v>
      </c>
      <c r="C2" s="61" t="s">
        <v>24</v>
      </c>
      <c r="D2" s="297" t="s">
        <v>265</v>
      </c>
    </row>
    <row r="3" spans="1:10" x14ac:dyDescent="0.25">
      <c r="B3" s="65" t="s">
        <v>255</v>
      </c>
      <c r="C3" s="61" t="s">
        <v>26</v>
      </c>
      <c r="D3" s="297" t="s">
        <v>276</v>
      </c>
      <c r="E3" s="59" t="s">
        <v>71</v>
      </c>
    </row>
    <row r="4" spans="1:10" x14ac:dyDescent="0.25">
      <c r="B4" s="25" t="s">
        <v>27</v>
      </c>
      <c r="D4" s="26" t="s">
        <v>256</v>
      </c>
      <c r="E4" s="66"/>
      <c r="F4" s="66"/>
      <c r="G4" s="66"/>
      <c r="H4" s="66"/>
      <c r="I4" s="66"/>
      <c r="J4" s="66"/>
    </row>
    <row r="5" spans="1:10" x14ac:dyDescent="0.25">
      <c r="B5" s="28"/>
    </row>
    <row r="6" spans="1:10" x14ac:dyDescent="0.25">
      <c r="F6" s="26" t="s">
        <v>29</v>
      </c>
      <c r="G6" s="26"/>
      <c r="H6" s="26" t="s">
        <v>178</v>
      </c>
      <c r="I6" s="26"/>
      <c r="J6" s="26"/>
    </row>
    <row r="7" spans="1:10" ht="26.25" x14ac:dyDescent="0.25">
      <c r="A7" s="60" t="s">
        <v>31</v>
      </c>
      <c r="B7" s="60" t="s">
        <v>32</v>
      </c>
      <c r="C7" s="60" t="s">
        <v>33</v>
      </c>
    </row>
    <row r="8" spans="1:10" x14ac:dyDescent="0.25">
      <c r="B8" s="62" t="s">
        <v>34</v>
      </c>
      <c r="C8" s="185" t="s">
        <v>3</v>
      </c>
    </row>
    <row r="9" spans="1:10" x14ac:dyDescent="0.25">
      <c r="A9" s="65">
        <v>1</v>
      </c>
      <c r="B9" s="89"/>
      <c r="C9" s="294">
        <v>80</v>
      </c>
      <c r="E9" s="61" t="s">
        <v>35</v>
      </c>
      <c r="F9" s="61"/>
    </row>
    <row r="10" spans="1:10" x14ac:dyDescent="0.25">
      <c r="A10" s="65">
        <v>1</v>
      </c>
      <c r="B10" s="89"/>
      <c r="C10" s="294">
        <v>56</v>
      </c>
      <c r="E10" s="61" t="s">
        <v>36</v>
      </c>
      <c r="F10" s="61"/>
    </row>
    <row r="11" spans="1:10" x14ac:dyDescent="0.25">
      <c r="A11" s="65">
        <v>1</v>
      </c>
      <c r="B11" s="89"/>
      <c r="C11" s="294">
        <v>64</v>
      </c>
      <c r="E11" s="61" t="s">
        <v>37</v>
      </c>
      <c r="F11" s="61"/>
    </row>
    <row r="12" spans="1:10" x14ac:dyDescent="0.25">
      <c r="A12" s="65">
        <v>1</v>
      </c>
      <c r="B12" s="89"/>
      <c r="C12" s="294">
        <v>72</v>
      </c>
      <c r="E12" s="61"/>
      <c r="F12" s="61"/>
    </row>
    <row r="13" spans="1:10" x14ac:dyDescent="0.25">
      <c r="A13" s="65">
        <v>1</v>
      </c>
      <c r="B13" s="89"/>
      <c r="C13" s="294">
        <v>64</v>
      </c>
      <c r="E13" s="61" t="s">
        <v>38</v>
      </c>
      <c r="F13" s="61"/>
    </row>
    <row r="14" spans="1:10" x14ac:dyDescent="0.25">
      <c r="A14" s="65">
        <v>1</v>
      </c>
      <c r="B14" s="89"/>
      <c r="C14" s="294">
        <v>80</v>
      </c>
      <c r="E14" s="61" t="s">
        <v>39</v>
      </c>
      <c r="F14" s="61"/>
    </row>
    <row r="15" spans="1:10" x14ac:dyDescent="0.25">
      <c r="A15" s="65">
        <v>1</v>
      </c>
      <c r="B15" s="89"/>
      <c r="C15" s="294">
        <v>64</v>
      </c>
      <c r="E15" s="61" t="s">
        <v>40</v>
      </c>
      <c r="F15" s="61"/>
    </row>
    <row r="16" spans="1:10" x14ac:dyDescent="0.25">
      <c r="A16" s="65">
        <v>1</v>
      </c>
      <c r="B16" s="89"/>
      <c r="C16" s="294">
        <v>80</v>
      </c>
      <c r="E16" s="61" t="s">
        <v>41</v>
      </c>
      <c r="F16" s="61"/>
    </row>
    <row r="17" spans="1:6" x14ac:dyDescent="0.25">
      <c r="A17" s="184"/>
      <c r="B17" s="210"/>
      <c r="C17" s="235"/>
      <c r="E17" s="61" t="s">
        <v>42</v>
      </c>
      <c r="F17" s="61"/>
    </row>
    <row r="18" spans="1:6" x14ac:dyDescent="0.25">
      <c r="A18" s="184"/>
      <c r="B18" s="210"/>
      <c r="C18" s="235"/>
      <c r="E18" s="61" t="s">
        <v>43</v>
      </c>
      <c r="F18" s="61"/>
    </row>
    <row r="19" spans="1:6" x14ac:dyDescent="0.25">
      <c r="A19" s="184"/>
      <c r="B19" s="210"/>
      <c r="C19" s="235"/>
      <c r="E19" s="61" t="s">
        <v>44</v>
      </c>
      <c r="F19" s="61"/>
    </row>
    <row r="20" spans="1:6" x14ac:dyDescent="0.25">
      <c r="A20" s="184"/>
      <c r="B20" s="210"/>
      <c r="C20" s="235"/>
      <c r="E20" s="61" t="s">
        <v>45</v>
      </c>
    </row>
    <row r="21" spans="1:6" x14ac:dyDescent="0.25">
      <c r="A21" s="184"/>
      <c r="B21" s="210"/>
      <c r="C21" s="235"/>
      <c r="E21" s="61" t="s">
        <v>46</v>
      </c>
    </row>
    <row r="22" spans="1:6" x14ac:dyDescent="0.25">
      <c r="A22" s="184"/>
      <c r="B22" s="89"/>
      <c r="C22" s="236"/>
      <c r="E22" s="61" t="s">
        <v>135</v>
      </c>
    </row>
    <row r="23" spans="1:6" x14ac:dyDescent="0.25">
      <c r="A23" s="184"/>
      <c r="B23" s="89"/>
      <c r="C23" s="236"/>
      <c r="E23" s="61"/>
    </row>
    <row r="24" spans="1:6" x14ac:dyDescent="0.25">
      <c r="A24" s="184"/>
      <c r="B24" s="89"/>
      <c r="C24" s="236"/>
    </row>
    <row r="25" spans="1:6" x14ac:dyDescent="0.25">
      <c r="A25" s="183"/>
      <c r="B25" s="89"/>
      <c r="C25" s="236"/>
    </row>
    <row r="26" spans="1:6" x14ac:dyDescent="0.25">
      <c r="A26" s="65"/>
      <c r="B26" s="90"/>
      <c r="C26" s="58"/>
    </row>
    <row r="27" spans="1:6" ht="15.75" x14ac:dyDescent="0.25">
      <c r="A27" s="65"/>
      <c r="B27" s="90"/>
      <c r="C27" s="58"/>
      <c r="E27" s="35"/>
    </row>
    <row r="28" spans="1:6" ht="15.75" x14ac:dyDescent="0.25">
      <c r="A28" s="65"/>
      <c r="B28" s="90" t="s">
        <v>71</v>
      </c>
      <c r="C28" s="58"/>
      <c r="E28" s="35"/>
    </row>
    <row r="29" spans="1:6" ht="15.75" x14ac:dyDescent="0.25">
      <c r="A29" s="65"/>
      <c r="B29" s="89"/>
      <c r="C29" s="58"/>
      <c r="E29" s="35"/>
    </row>
    <row r="30" spans="1:6" ht="15.75" x14ac:dyDescent="0.25">
      <c r="A30" s="65"/>
      <c r="B30" s="89"/>
      <c r="C30" s="58"/>
      <c r="E30" s="35"/>
    </row>
    <row r="31" spans="1:6" ht="15.75" x14ac:dyDescent="0.25">
      <c r="A31" s="65"/>
      <c r="B31" s="89"/>
      <c r="C31" s="58"/>
      <c r="E31" s="35"/>
    </row>
    <row r="32" spans="1:6" x14ac:dyDescent="0.25">
      <c r="A32" s="65"/>
      <c r="B32" s="65"/>
      <c r="C32" s="72"/>
    </row>
    <row r="33" spans="1:11" x14ac:dyDescent="0.25">
      <c r="A33" s="65"/>
      <c r="B33" s="65"/>
      <c r="C33" s="72"/>
    </row>
    <row r="34" spans="1:11" x14ac:dyDescent="0.25">
      <c r="A34" s="65"/>
      <c r="B34" s="65"/>
      <c r="C34" s="72"/>
    </row>
    <row r="35" spans="1:11" x14ac:dyDescent="0.25">
      <c r="A35" s="65"/>
      <c r="B35" s="65"/>
      <c r="C35" s="72"/>
    </row>
    <row r="36" spans="1:11" x14ac:dyDescent="0.25">
      <c r="A36" s="65"/>
      <c r="B36" s="65"/>
      <c r="C36" s="72"/>
    </row>
    <row r="37" spans="1:11" x14ac:dyDescent="0.25">
      <c r="A37" s="65"/>
      <c r="B37" s="65"/>
      <c r="C37" s="73"/>
    </row>
    <row r="38" spans="1:11" x14ac:dyDescent="0.25">
      <c r="A38" s="65"/>
      <c r="B38" s="65"/>
      <c r="C38" s="65"/>
    </row>
    <row r="39" spans="1:11" x14ac:dyDescent="0.25">
      <c r="B39" s="64"/>
      <c r="C39" s="64">
        <f>SUM(C9:C38)</f>
        <v>560</v>
      </c>
      <c r="D39" s="61" t="s">
        <v>48</v>
      </c>
    </row>
    <row r="40" spans="1:11" x14ac:dyDescent="0.25">
      <c r="A40" s="64">
        <f>SUM(A9:A38)</f>
        <v>8</v>
      </c>
      <c r="B40" s="61" t="s">
        <v>49</v>
      </c>
    </row>
    <row r="41" spans="1:11" x14ac:dyDescent="0.25">
      <c r="B41" s="180">
        <f>C39/A40</f>
        <v>70</v>
      </c>
      <c r="C41" s="61" t="s">
        <v>50</v>
      </c>
    </row>
    <row r="42" spans="1:11" x14ac:dyDescent="0.25">
      <c r="D42" s="65">
        <v>80</v>
      </c>
      <c r="E42" s="61" t="s">
        <v>51</v>
      </c>
    </row>
    <row r="43" spans="1:11" x14ac:dyDescent="0.25">
      <c r="D43" s="67">
        <f>B41/D42</f>
        <v>0.875</v>
      </c>
      <c r="E43" s="61" t="s">
        <v>52</v>
      </c>
    </row>
    <row r="45" spans="1:11" ht="24" customHeight="1" x14ac:dyDescent="0.25">
      <c r="A45" s="96" t="s">
        <v>146</v>
      </c>
    </row>
    <row r="46" spans="1:11" x14ac:dyDescent="0.25">
      <c r="A46" s="75"/>
      <c r="B46" s="75"/>
      <c r="C46" s="75"/>
      <c r="D46" s="76"/>
      <c r="E46" s="76"/>
      <c r="F46" s="76"/>
      <c r="G46" s="76"/>
      <c r="H46" s="76"/>
      <c r="I46" s="76"/>
      <c r="J46" s="76"/>
      <c r="K46" s="76"/>
    </row>
    <row r="47" spans="1:11" x14ac:dyDescent="0.25">
      <c r="A47" s="75"/>
      <c r="B47" s="75"/>
      <c r="C47" s="75"/>
      <c r="D47" s="76"/>
      <c r="E47" s="76"/>
      <c r="F47" s="76"/>
      <c r="G47" s="76"/>
      <c r="H47" s="76"/>
      <c r="I47" s="76"/>
      <c r="J47" s="76"/>
      <c r="K47" s="76"/>
    </row>
    <row r="48" spans="1:11" x14ac:dyDescent="0.25">
      <c r="A48" s="75"/>
      <c r="B48" s="75"/>
      <c r="C48" s="75"/>
      <c r="D48" s="76"/>
      <c r="E48" s="76"/>
      <c r="F48" s="76"/>
      <c r="G48" s="76"/>
      <c r="H48" s="76"/>
      <c r="I48" s="76"/>
      <c r="J48" s="76"/>
      <c r="K48" s="76"/>
    </row>
    <row r="49" spans="1:11" x14ac:dyDescent="0.25">
      <c r="A49" s="75"/>
      <c r="B49" s="75"/>
      <c r="C49" s="75"/>
      <c r="D49" s="76"/>
      <c r="E49" s="76"/>
      <c r="F49" s="76"/>
      <c r="G49" s="76"/>
      <c r="H49" s="76"/>
      <c r="I49" s="76"/>
      <c r="J49" s="76"/>
      <c r="K49" s="76"/>
    </row>
    <row r="50" spans="1:11" x14ac:dyDescent="0.25">
      <c r="A50" s="75"/>
      <c r="B50" s="75"/>
      <c r="C50" s="75"/>
      <c r="D50" s="76"/>
      <c r="E50" s="76"/>
      <c r="F50" s="76"/>
      <c r="G50" s="76"/>
      <c r="H50" s="76"/>
      <c r="I50" s="76"/>
      <c r="J50" s="76"/>
      <c r="K50" s="76"/>
    </row>
    <row r="51" spans="1:11" x14ac:dyDescent="0.25">
      <c r="A51" s="75"/>
      <c r="B51" s="75"/>
      <c r="C51" s="75"/>
      <c r="D51" s="76"/>
      <c r="E51" s="76"/>
      <c r="F51" s="76"/>
      <c r="G51" s="76"/>
      <c r="H51" s="76"/>
      <c r="I51" s="76"/>
      <c r="J51" s="76"/>
      <c r="K51" s="76"/>
    </row>
  </sheetData>
  <pageMargins left="0.7" right="0.7" top="0.75" bottom="0.75" header="0.3" footer="0.3"/>
  <pageSetup scale="72" orientation="portrait" r:id="rId1"/>
  <drawing r:id="rId2"/>
  <legacyDrawing r:id="rId3"/>
  <oleObjects>
    <mc:AlternateContent xmlns:mc="http://schemas.openxmlformats.org/markup-compatibility/2006">
      <mc:Choice Requires="x14">
        <oleObject progId="Word.Document.12" shapeId="741377" r:id="rId4">
          <objectPr defaultSize="0" r:id="rId5">
            <anchor moveWithCells="1">
              <from>
                <xdr:col>1</xdr:col>
                <xdr:colOff>0</xdr:colOff>
                <xdr:row>46</xdr:row>
                <xdr:rowOff>0</xdr:rowOff>
              </from>
              <to>
                <xdr:col>10</xdr:col>
                <xdr:colOff>266700</xdr:colOff>
                <xdr:row>69</xdr:row>
                <xdr:rowOff>133350</xdr:rowOff>
              </to>
            </anchor>
          </objectPr>
        </oleObject>
      </mc:Choice>
      <mc:Fallback>
        <oleObject progId="Word.Document.12" shapeId="741377" r:id="rId4"/>
      </mc:Fallback>
    </mc:AlternateContent>
  </oleObjects>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1"/>
  <sheetViews>
    <sheetView topLeftCell="A49" zoomScale="85" zoomScaleNormal="85" workbookViewId="0">
      <selection activeCell="J10" sqref="J10"/>
    </sheetView>
  </sheetViews>
  <sheetFormatPr defaultColWidth="9.140625" defaultRowHeight="15" x14ac:dyDescent="0.25"/>
  <cols>
    <col min="1" max="1" width="5.28515625" style="61" customWidth="1"/>
    <col min="2" max="2" width="9.140625" style="61"/>
    <col min="3" max="3" width="10.28515625" style="61" customWidth="1"/>
    <col min="4" max="4" width="10.85546875" style="59" customWidth="1"/>
    <col min="5" max="16384" width="9.140625" style="59"/>
  </cols>
  <sheetData>
    <row r="1" spans="1:10" ht="21" x14ac:dyDescent="0.35">
      <c r="A1" s="63" t="s">
        <v>207</v>
      </c>
    </row>
    <row r="2" spans="1:10" x14ac:dyDescent="0.25">
      <c r="B2" s="65">
        <v>4.2</v>
      </c>
      <c r="C2" s="61" t="s">
        <v>24</v>
      </c>
      <c r="D2" s="292" t="s">
        <v>265</v>
      </c>
    </row>
    <row r="3" spans="1:10" x14ac:dyDescent="0.25">
      <c r="B3" s="65" t="s">
        <v>255</v>
      </c>
      <c r="C3" s="61" t="s">
        <v>26</v>
      </c>
      <c r="D3" s="292" t="s">
        <v>276</v>
      </c>
      <c r="E3" s="59" t="s">
        <v>71</v>
      </c>
    </row>
    <row r="4" spans="1:10" x14ac:dyDescent="0.25">
      <c r="B4" s="25" t="s">
        <v>27</v>
      </c>
      <c r="D4" s="26" t="s">
        <v>256</v>
      </c>
      <c r="E4" s="66"/>
      <c r="F4" s="66"/>
      <c r="G4" s="66"/>
      <c r="H4" s="66"/>
      <c r="I4" s="66"/>
      <c r="J4" s="66"/>
    </row>
    <row r="5" spans="1:10" x14ac:dyDescent="0.25">
      <c r="B5" s="28"/>
    </row>
    <row r="6" spans="1:10" x14ac:dyDescent="0.25">
      <c r="F6" s="26" t="s">
        <v>29</v>
      </c>
      <c r="G6" s="26"/>
      <c r="H6" s="26" t="s">
        <v>178</v>
      </c>
      <c r="I6" s="26"/>
      <c r="J6" s="26"/>
    </row>
    <row r="7" spans="1:10" ht="26.25" x14ac:dyDescent="0.25">
      <c r="A7" s="60" t="s">
        <v>31</v>
      </c>
      <c r="B7" s="60" t="s">
        <v>32</v>
      </c>
      <c r="C7" s="60" t="s">
        <v>33</v>
      </c>
    </row>
    <row r="8" spans="1:10" x14ac:dyDescent="0.25">
      <c r="B8" s="62" t="s">
        <v>34</v>
      </c>
      <c r="C8" s="185" t="s">
        <v>3</v>
      </c>
    </row>
    <row r="9" spans="1:10" x14ac:dyDescent="0.25">
      <c r="A9" s="65">
        <v>1</v>
      </c>
      <c r="B9" s="89"/>
      <c r="C9" s="294">
        <v>80</v>
      </c>
      <c r="E9" s="61" t="s">
        <v>35</v>
      </c>
      <c r="F9" s="61"/>
    </row>
    <row r="10" spans="1:10" x14ac:dyDescent="0.25">
      <c r="A10" s="65">
        <v>1</v>
      </c>
      <c r="B10" s="89"/>
      <c r="C10" s="294">
        <v>56</v>
      </c>
      <c r="E10" s="61" t="s">
        <v>36</v>
      </c>
      <c r="F10" s="61"/>
    </row>
    <row r="11" spans="1:10" x14ac:dyDescent="0.25">
      <c r="A11" s="65">
        <v>1</v>
      </c>
      <c r="B11" s="89"/>
      <c r="C11" s="294">
        <v>64</v>
      </c>
      <c r="E11" s="61" t="s">
        <v>37</v>
      </c>
      <c r="F11" s="61"/>
    </row>
    <row r="12" spans="1:10" x14ac:dyDescent="0.25">
      <c r="A12" s="65">
        <v>1</v>
      </c>
      <c r="B12" s="89"/>
      <c r="C12" s="294">
        <v>72</v>
      </c>
      <c r="E12" s="61"/>
      <c r="F12" s="61"/>
    </row>
    <row r="13" spans="1:10" x14ac:dyDescent="0.25">
      <c r="A13" s="65">
        <v>1</v>
      </c>
      <c r="B13" s="89"/>
      <c r="C13" s="294">
        <v>64</v>
      </c>
      <c r="E13" s="61" t="s">
        <v>38</v>
      </c>
      <c r="F13" s="61"/>
    </row>
    <row r="14" spans="1:10" x14ac:dyDescent="0.25">
      <c r="A14" s="65">
        <v>1</v>
      </c>
      <c r="B14" s="89"/>
      <c r="C14" s="294">
        <v>80</v>
      </c>
      <c r="E14" s="61" t="s">
        <v>39</v>
      </c>
      <c r="F14" s="61"/>
    </row>
    <row r="15" spans="1:10" x14ac:dyDescent="0.25">
      <c r="A15" s="65">
        <v>1</v>
      </c>
      <c r="B15" s="89"/>
      <c r="C15" s="294">
        <v>64</v>
      </c>
      <c r="E15" s="61" t="s">
        <v>40</v>
      </c>
      <c r="F15" s="61"/>
    </row>
    <row r="16" spans="1:10" x14ac:dyDescent="0.25">
      <c r="A16" s="65">
        <v>1</v>
      </c>
      <c r="B16" s="89"/>
      <c r="C16" s="294">
        <v>80</v>
      </c>
      <c r="E16" s="61" t="s">
        <v>41</v>
      </c>
      <c r="F16" s="61"/>
    </row>
    <row r="17" spans="1:6" x14ac:dyDescent="0.25">
      <c r="A17" s="184"/>
      <c r="B17" s="210"/>
      <c r="C17" s="235"/>
      <c r="E17" s="61" t="s">
        <v>42</v>
      </c>
      <c r="F17" s="61"/>
    </row>
    <row r="18" spans="1:6" x14ac:dyDescent="0.25">
      <c r="A18" s="184"/>
      <c r="B18" s="210"/>
      <c r="C18" s="235"/>
      <c r="E18" s="61" t="s">
        <v>43</v>
      </c>
      <c r="F18" s="61"/>
    </row>
    <row r="19" spans="1:6" x14ac:dyDescent="0.25">
      <c r="A19" s="184"/>
      <c r="B19" s="210"/>
      <c r="C19" s="235"/>
      <c r="E19" s="61" t="s">
        <v>44</v>
      </c>
      <c r="F19" s="61"/>
    </row>
    <row r="20" spans="1:6" x14ac:dyDescent="0.25">
      <c r="A20" s="184"/>
      <c r="B20" s="210"/>
      <c r="C20" s="235"/>
      <c r="E20" s="61" t="s">
        <v>45</v>
      </c>
    </row>
    <row r="21" spans="1:6" x14ac:dyDescent="0.25">
      <c r="A21" s="184"/>
      <c r="B21" s="210"/>
      <c r="C21" s="235"/>
      <c r="E21" s="61" t="s">
        <v>46</v>
      </c>
    </row>
    <row r="22" spans="1:6" x14ac:dyDescent="0.25">
      <c r="A22" s="184"/>
      <c r="B22" s="89"/>
      <c r="C22" s="236"/>
      <c r="E22" s="61" t="s">
        <v>135</v>
      </c>
    </row>
    <row r="23" spans="1:6" x14ac:dyDescent="0.25">
      <c r="A23" s="184"/>
      <c r="B23" s="89"/>
      <c r="C23" s="236"/>
      <c r="E23" s="61"/>
    </row>
    <row r="24" spans="1:6" x14ac:dyDescent="0.25">
      <c r="A24" s="184"/>
      <c r="B24" s="89"/>
      <c r="C24" s="236"/>
    </row>
    <row r="25" spans="1:6" x14ac:dyDescent="0.25">
      <c r="A25" s="183"/>
      <c r="B25" s="89"/>
      <c r="C25" s="236"/>
    </row>
    <row r="26" spans="1:6" x14ac:dyDescent="0.25">
      <c r="A26" s="65"/>
      <c r="B26" s="90"/>
      <c r="C26" s="58"/>
    </row>
    <row r="27" spans="1:6" ht="15.75" x14ac:dyDescent="0.25">
      <c r="A27" s="65"/>
      <c r="B27" s="90"/>
      <c r="C27" s="58"/>
      <c r="E27" s="35"/>
    </row>
    <row r="28" spans="1:6" ht="15.75" x14ac:dyDescent="0.25">
      <c r="A28" s="65"/>
      <c r="B28" s="90" t="s">
        <v>71</v>
      </c>
      <c r="C28" s="58"/>
      <c r="E28" s="35"/>
    </row>
    <row r="29" spans="1:6" ht="15.75" x14ac:dyDescent="0.25">
      <c r="A29" s="65"/>
      <c r="B29" s="89"/>
      <c r="C29" s="58"/>
      <c r="E29" s="35"/>
    </row>
    <row r="30" spans="1:6" ht="15.75" x14ac:dyDescent="0.25">
      <c r="A30" s="65"/>
      <c r="B30" s="89"/>
      <c r="C30" s="58"/>
      <c r="E30" s="35"/>
    </row>
    <row r="31" spans="1:6" ht="15.75" x14ac:dyDescent="0.25">
      <c r="A31" s="65"/>
      <c r="B31" s="89"/>
      <c r="C31" s="58"/>
      <c r="E31" s="35"/>
    </row>
    <row r="32" spans="1:6" x14ac:dyDescent="0.25">
      <c r="A32" s="65"/>
      <c r="B32" s="65"/>
      <c r="C32" s="72"/>
    </row>
    <row r="33" spans="1:11" x14ac:dyDescent="0.25">
      <c r="A33" s="65"/>
      <c r="B33" s="65"/>
      <c r="C33" s="72"/>
    </row>
    <row r="34" spans="1:11" x14ac:dyDescent="0.25">
      <c r="A34" s="65"/>
      <c r="B34" s="65"/>
      <c r="C34" s="72"/>
    </row>
    <row r="35" spans="1:11" x14ac:dyDescent="0.25">
      <c r="A35" s="65"/>
      <c r="B35" s="65"/>
      <c r="C35" s="72"/>
    </row>
    <row r="36" spans="1:11" x14ac:dyDescent="0.25">
      <c r="A36" s="65"/>
      <c r="B36" s="65"/>
      <c r="C36" s="72"/>
    </row>
    <row r="37" spans="1:11" x14ac:dyDescent="0.25">
      <c r="A37" s="65"/>
      <c r="B37" s="65"/>
      <c r="C37" s="73"/>
    </row>
    <row r="38" spans="1:11" x14ac:dyDescent="0.25">
      <c r="A38" s="65"/>
      <c r="B38" s="65"/>
      <c r="C38" s="65"/>
    </row>
    <row r="39" spans="1:11" x14ac:dyDescent="0.25">
      <c r="B39" s="64"/>
      <c r="C39" s="64">
        <f>SUM(C9:C38)</f>
        <v>560</v>
      </c>
      <c r="D39" s="61" t="s">
        <v>48</v>
      </c>
    </row>
    <row r="40" spans="1:11" x14ac:dyDescent="0.25">
      <c r="A40" s="64">
        <f>SUM(A9:A38)</f>
        <v>8</v>
      </c>
      <c r="B40" s="61" t="s">
        <v>49</v>
      </c>
    </row>
    <row r="41" spans="1:11" x14ac:dyDescent="0.25">
      <c r="B41" s="180">
        <f>C39/A40</f>
        <v>70</v>
      </c>
      <c r="C41" s="61" t="s">
        <v>50</v>
      </c>
    </row>
    <row r="42" spans="1:11" x14ac:dyDescent="0.25">
      <c r="D42" s="65">
        <v>80</v>
      </c>
      <c r="E42" s="61" t="s">
        <v>51</v>
      </c>
    </row>
    <row r="43" spans="1:11" x14ac:dyDescent="0.25">
      <c r="D43" s="67">
        <f>B41/D42</f>
        <v>0.875</v>
      </c>
      <c r="E43" s="61" t="s">
        <v>52</v>
      </c>
    </row>
    <row r="45" spans="1:11" ht="24" customHeight="1" x14ac:dyDescent="0.25">
      <c r="A45" s="96" t="s">
        <v>146</v>
      </c>
    </row>
    <row r="46" spans="1:11" x14ac:dyDescent="0.25">
      <c r="A46" s="75"/>
      <c r="B46" s="75"/>
      <c r="C46" s="75"/>
      <c r="D46" s="76"/>
      <c r="E46" s="76"/>
      <c r="F46" s="76"/>
      <c r="G46" s="76"/>
      <c r="H46" s="76"/>
      <c r="I46" s="76"/>
      <c r="J46" s="76"/>
      <c r="K46" s="76"/>
    </row>
    <row r="47" spans="1:11" x14ac:dyDescent="0.25">
      <c r="A47" s="75"/>
      <c r="B47" s="75"/>
      <c r="C47" s="75"/>
      <c r="D47" s="76"/>
      <c r="E47" s="76"/>
      <c r="F47" s="76"/>
      <c r="G47" s="76"/>
      <c r="H47" s="76"/>
      <c r="I47" s="76"/>
      <c r="J47" s="76"/>
      <c r="K47" s="76"/>
    </row>
    <row r="48" spans="1:11" x14ac:dyDescent="0.25">
      <c r="A48" s="75"/>
      <c r="B48" s="75"/>
      <c r="C48" s="75"/>
      <c r="D48" s="76"/>
      <c r="E48" s="76"/>
      <c r="F48" s="76"/>
      <c r="G48" s="76"/>
      <c r="H48" s="76"/>
      <c r="I48" s="76"/>
      <c r="J48" s="76"/>
      <c r="K48" s="76"/>
    </row>
    <row r="49" spans="1:11" x14ac:dyDescent="0.25">
      <c r="A49" s="75"/>
      <c r="B49" s="75"/>
      <c r="C49" s="75"/>
      <c r="D49" s="76"/>
      <c r="E49" s="76"/>
      <c r="F49" s="76"/>
      <c r="G49" s="76"/>
      <c r="H49" s="76"/>
      <c r="I49" s="76"/>
      <c r="J49" s="76"/>
      <c r="K49" s="76"/>
    </row>
    <row r="50" spans="1:11" x14ac:dyDescent="0.25">
      <c r="A50" s="75"/>
      <c r="B50" s="75"/>
      <c r="C50" s="75"/>
      <c r="D50" s="76"/>
      <c r="E50" s="76"/>
      <c r="F50" s="76"/>
      <c r="G50" s="76"/>
      <c r="H50" s="76"/>
      <c r="I50" s="76"/>
      <c r="J50" s="76"/>
      <c r="K50" s="76"/>
    </row>
    <row r="51" spans="1:11" x14ac:dyDescent="0.25">
      <c r="A51" s="75"/>
      <c r="B51" s="75"/>
      <c r="C51" s="75"/>
      <c r="D51" s="76"/>
      <c r="E51" s="76"/>
      <c r="F51" s="76"/>
      <c r="G51" s="76"/>
      <c r="H51" s="76"/>
      <c r="I51" s="76"/>
      <c r="J51" s="76"/>
      <c r="K51" s="76"/>
    </row>
  </sheetData>
  <pageMargins left="0.7" right="0.7" top="0.75" bottom="0.75" header="0.3" footer="0.3"/>
  <pageSetup scale="72" orientation="portrait" r:id="rId1"/>
  <drawing r:id="rId2"/>
  <legacyDrawing r:id="rId3"/>
  <oleObjects>
    <mc:AlternateContent xmlns:mc="http://schemas.openxmlformats.org/markup-compatibility/2006">
      <mc:Choice Requires="x14">
        <oleObject progId="Word.Document.12" shapeId="599042" r:id="rId4">
          <objectPr defaultSize="0" r:id="rId5">
            <anchor moveWithCells="1">
              <from>
                <xdr:col>1</xdr:col>
                <xdr:colOff>0</xdr:colOff>
                <xdr:row>46</xdr:row>
                <xdr:rowOff>0</xdr:rowOff>
              </from>
              <to>
                <xdr:col>10</xdr:col>
                <xdr:colOff>266700</xdr:colOff>
                <xdr:row>69</xdr:row>
                <xdr:rowOff>123825</xdr:rowOff>
              </to>
            </anchor>
          </objectPr>
        </oleObject>
      </mc:Choice>
      <mc:Fallback>
        <oleObject progId="Word.Document.12" shapeId="599042" r:id="rId4"/>
      </mc:Fallback>
    </mc:AlternateContent>
  </oleObjec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1"/>
  <sheetViews>
    <sheetView topLeftCell="A40" zoomScale="85" zoomScaleNormal="85" workbookViewId="0">
      <selection activeCell="N50" sqref="N50"/>
    </sheetView>
  </sheetViews>
  <sheetFormatPr defaultColWidth="9.140625" defaultRowHeight="15" x14ac:dyDescent="0.25"/>
  <cols>
    <col min="1" max="1" width="5.28515625" style="61" customWidth="1"/>
    <col min="2" max="2" width="9.140625" style="61"/>
    <col min="3" max="3" width="10.28515625" style="61" customWidth="1"/>
    <col min="4" max="4" width="10.85546875" style="59" customWidth="1"/>
    <col min="5" max="16384" width="9.140625" style="59"/>
  </cols>
  <sheetData>
    <row r="1" spans="1:10" ht="21" x14ac:dyDescent="0.35">
      <c r="A1" s="63" t="s">
        <v>207</v>
      </c>
    </row>
    <row r="2" spans="1:10" x14ac:dyDescent="0.25">
      <c r="B2" s="65">
        <v>4.2</v>
      </c>
      <c r="C2" s="61" t="s">
        <v>24</v>
      </c>
      <c r="D2" s="242" t="s">
        <v>265</v>
      </c>
    </row>
    <row r="3" spans="1:10" x14ac:dyDescent="0.25">
      <c r="B3" s="65" t="s">
        <v>255</v>
      </c>
      <c r="C3" s="61" t="s">
        <v>26</v>
      </c>
      <c r="D3" s="242" t="s">
        <v>222</v>
      </c>
      <c r="E3" s="59" t="s">
        <v>71</v>
      </c>
    </row>
    <row r="4" spans="1:10" x14ac:dyDescent="0.25">
      <c r="B4" s="25" t="s">
        <v>27</v>
      </c>
      <c r="D4" s="26" t="s">
        <v>256</v>
      </c>
      <c r="E4" s="66"/>
      <c r="F4" s="66"/>
      <c r="G4" s="66"/>
      <c r="H4" s="66"/>
      <c r="I4" s="66"/>
      <c r="J4" s="66"/>
    </row>
    <row r="5" spans="1:10" x14ac:dyDescent="0.25">
      <c r="B5" s="28"/>
    </row>
    <row r="6" spans="1:10" x14ac:dyDescent="0.25">
      <c r="F6" s="26" t="s">
        <v>29</v>
      </c>
      <c r="G6" s="26"/>
      <c r="H6" s="26" t="s">
        <v>178</v>
      </c>
      <c r="I6" s="26"/>
      <c r="J6" s="26"/>
    </row>
    <row r="7" spans="1:10" ht="26.25" x14ac:dyDescent="0.25">
      <c r="A7" s="60" t="s">
        <v>31</v>
      </c>
      <c r="B7" s="60" t="s">
        <v>32</v>
      </c>
      <c r="C7" s="60" t="s">
        <v>33</v>
      </c>
    </row>
    <row r="8" spans="1:10" x14ac:dyDescent="0.25">
      <c r="B8" s="62" t="s">
        <v>34</v>
      </c>
      <c r="C8" s="185" t="s">
        <v>3</v>
      </c>
    </row>
    <row r="9" spans="1:10" x14ac:dyDescent="0.25">
      <c r="A9" s="184">
        <v>1</v>
      </c>
      <c r="B9" s="210"/>
      <c r="C9" s="234">
        <v>64</v>
      </c>
      <c r="E9" s="61" t="s">
        <v>35</v>
      </c>
      <c r="F9" s="61"/>
    </row>
    <row r="10" spans="1:10" x14ac:dyDescent="0.25">
      <c r="A10" s="184">
        <v>1</v>
      </c>
      <c r="B10" s="210"/>
      <c r="C10" s="235">
        <v>80</v>
      </c>
      <c r="E10" s="61" t="s">
        <v>36</v>
      </c>
      <c r="F10" s="61"/>
    </row>
    <row r="11" spans="1:10" x14ac:dyDescent="0.25">
      <c r="A11" s="184">
        <v>1</v>
      </c>
      <c r="B11" s="210"/>
      <c r="C11" s="235">
        <v>65</v>
      </c>
      <c r="E11" s="61" t="s">
        <v>37</v>
      </c>
      <c r="F11" s="61"/>
    </row>
    <row r="12" spans="1:10" x14ac:dyDescent="0.25">
      <c r="A12" s="184">
        <v>1</v>
      </c>
      <c r="B12" s="210"/>
      <c r="C12" s="235">
        <v>72</v>
      </c>
      <c r="E12" s="61"/>
      <c r="F12" s="61"/>
    </row>
    <row r="13" spans="1:10" x14ac:dyDescent="0.25">
      <c r="A13" s="184">
        <v>1</v>
      </c>
      <c r="B13" s="210"/>
      <c r="C13" s="235">
        <v>56</v>
      </c>
      <c r="E13" s="61" t="s">
        <v>38</v>
      </c>
      <c r="F13" s="61"/>
    </row>
    <row r="14" spans="1:10" x14ac:dyDescent="0.25">
      <c r="A14" s="184">
        <v>1</v>
      </c>
      <c r="B14" s="210"/>
      <c r="C14" s="235">
        <v>56</v>
      </c>
      <c r="E14" s="61" t="s">
        <v>39</v>
      </c>
      <c r="F14" s="61"/>
    </row>
    <row r="15" spans="1:10" x14ac:dyDescent="0.25">
      <c r="A15" s="184">
        <v>1</v>
      </c>
      <c r="B15" s="210"/>
      <c r="C15" s="235">
        <v>64</v>
      </c>
      <c r="E15" s="61" t="s">
        <v>40</v>
      </c>
      <c r="F15" s="61"/>
    </row>
    <row r="16" spans="1:10" x14ac:dyDescent="0.25">
      <c r="A16" s="184">
        <v>1</v>
      </c>
      <c r="B16" s="210"/>
      <c r="C16" s="235">
        <v>80</v>
      </c>
      <c r="E16" s="61" t="s">
        <v>41</v>
      </c>
      <c r="F16" s="61"/>
    </row>
    <row r="17" spans="1:6" x14ac:dyDescent="0.25">
      <c r="A17" s="184">
        <v>1</v>
      </c>
      <c r="B17" s="210"/>
      <c r="C17" s="235">
        <v>80</v>
      </c>
      <c r="E17" s="61" t="s">
        <v>42</v>
      </c>
      <c r="F17" s="61"/>
    </row>
    <row r="18" spans="1:6" x14ac:dyDescent="0.25">
      <c r="A18" s="184">
        <v>1</v>
      </c>
      <c r="B18" s="210"/>
      <c r="C18" s="235">
        <v>64</v>
      </c>
      <c r="E18" s="61" t="s">
        <v>43</v>
      </c>
      <c r="F18" s="61"/>
    </row>
    <row r="19" spans="1:6" x14ac:dyDescent="0.25">
      <c r="A19" s="184">
        <v>1</v>
      </c>
      <c r="B19" s="210"/>
      <c r="C19" s="235">
        <v>64</v>
      </c>
      <c r="E19" s="61" t="s">
        <v>44</v>
      </c>
      <c r="F19" s="61"/>
    </row>
    <row r="20" spans="1:6" x14ac:dyDescent="0.25">
      <c r="A20" s="184">
        <v>1</v>
      </c>
      <c r="B20" s="210"/>
      <c r="C20" s="235">
        <v>64</v>
      </c>
      <c r="E20" s="61" t="s">
        <v>45</v>
      </c>
    </row>
    <row r="21" spans="1:6" x14ac:dyDescent="0.25">
      <c r="A21" s="184">
        <v>1</v>
      </c>
      <c r="B21" s="210"/>
      <c r="C21" s="235">
        <v>56</v>
      </c>
      <c r="E21" s="61" t="s">
        <v>46</v>
      </c>
    </row>
    <row r="22" spans="1:6" x14ac:dyDescent="0.25">
      <c r="A22" s="184">
        <v>1</v>
      </c>
      <c r="B22" s="89"/>
      <c r="C22" s="236">
        <v>56</v>
      </c>
      <c r="E22" s="61" t="s">
        <v>135</v>
      </c>
    </row>
    <row r="23" spans="1:6" x14ac:dyDescent="0.25">
      <c r="A23" s="184">
        <v>1</v>
      </c>
      <c r="B23" s="89"/>
      <c r="C23" s="236">
        <v>80</v>
      </c>
      <c r="E23" s="61"/>
    </row>
    <row r="24" spans="1:6" x14ac:dyDescent="0.25">
      <c r="A24" s="184">
        <v>1</v>
      </c>
      <c r="B24" s="89"/>
      <c r="C24" s="236">
        <v>80</v>
      </c>
    </row>
    <row r="25" spans="1:6" x14ac:dyDescent="0.25">
      <c r="A25" s="183"/>
      <c r="B25" s="89"/>
      <c r="C25" s="236"/>
    </row>
    <row r="26" spans="1:6" x14ac:dyDescent="0.25">
      <c r="A26" s="65"/>
      <c r="B26" s="90"/>
      <c r="C26" s="58"/>
    </row>
    <row r="27" spans="1:6" ht="15.75" x14ac:dyDescent="0.25">
      <c r="A27" s="65"/>
      <c r="B27" s="90"/>
      <c r="C27" s="58"/>
      <c r="E27" s="35"/>
    </row>
    <row r="28" spans="1:6" ht="15.75" x14ac:dyDescent="0.25">
      <c r="A28" s="65"/>
      <c r="B28" s="90" t="s">
        <v>71</v>
      </c>
      <c r="C28" s="58"/>
      <c r="E28" s="35"/>
    </row>
    <row r="29" spans="1:6" ht="15.75" x14ac:dyDescent="0.25">
      <c r="A29" s="65"/>
      <c r="B29" s="89"/>
      <c r="C29" s="58"/>
      <c r="E29" s="35"/>
    </row>
    <row r="30" spans="1:6" ht="15.75" x14ac:dyDescent="0.25">
      <c r="A30" s="65"/>
      <c r="B30" s="89"/>
      <c r="C30" s="58"/>
      <c r="E30" s="35"/>
    </row>
    <row r="31" spans="1:6" ht="15.75" x14ac:dyDescent="0.25">
      <c r="A31" s="65"/>
      <c r="B31" s="89"/>
      <c r="C31" s="58"/>
      <c r="E31" s="35"/>
    </row>
    <row r="32" spans="1:6" x14ac:dyDescent="0.25">
      <c r="A32" s="65"/>
      <c r="B32" s="65"/>
      <c r="C32" s="72"/>
    </row>
    <row r="33" spans="1:11" x14ac:dyDescent="0.25">
      <c r="A33" s="65"/>
      <c r="B33" s="65"/>
      <c r="C33" s="72"/>
    </row>
    <row r="34" spans="1:11" x14ac:dyDescent="0.25">
      <c r="A34" s="65"/>
      <c r="B34" s="65"/>
      <c r="C34" s="72"/>
    </row>
    <row r="35" spans="1:11" x14ac:dyDescent="0.25">
      <c r="A35" s="65"/>
      <c r="B35" s="65"/>
      <c r="C35" s="72"/>
    </row>
    <row r="36" spans="1:11" x14ac:dyDescent="0.25">
      <c r="A36" s="65"/>
      <c r="B36" s="65"/>
      <c r="C36" s="72"/>
    </row>
    <row r="37" spans="1:11" x14ac:dyDescent="0.25">
      <c r="A37" s="65"/>
      <c r="B37" s="65"/>
      <c r="C37" s="73"/>
    </row>
    <row r="38" spans="1:11" x14ac:dyDescent="0.25">
      <c r="A38" s="65"/>
      <c r="B38" s="65"/>
      <c r="C38" s="65"/>
    </row>
    <row r="39" spans="1:11" x14ac:dyDescent="0.25">
      <c r="B39" s="64"/>
      <c r="C39" s="64">
        <f>SUM(C9:C38)</f>
        <v>1081</v>
      </c>
      <c r="D39" s="61" t="s">
        <v>48</v>
      </c>
    </row>
    <row r="40" spans="1:11" x14ac:dyDescent="0.25">
      <c r="A40" s="64">
        <f>SUM(A9:A38)</f>
        <v>16</v>
      </c>
      <c r="B40" s="61" t="s">
        <v>49</v>
      </c>
    </row>
    <row r="41" spans="1:11" x14ac:dyDescent="0.25">
      <c r="B41" s="180">
        <f>C39/A40</f>
        <v>67.5625</v>
      </c>
      <c r="C41" s="61" t="s">
        <v>50</v>
      </c>
    </row>
    <row r="42" spans="1:11" x14ac:dyDescent="0.25">
      <c r="D42" s="65">
        <v>80</v>
      </c>
      <c r="E42" s="61" t="s">
        <v>51</v>
      </c>
    </row>
    <row r="43" spans="1:11" x14ac:dyDescent="0.25">
      <c r="D43" s="67">
        <f>B41/D42</f>
        <v>0.84453124999999996</v>
      </c>
      <c r="E43" s="61" t="s">
        <v>52</v>
      </c>
    </row>
    <row r="45" spans="1:11" ht="24" customHeight="1" x14ac:dyDescent="0.25">
      <c r="A45" s="96" t="s">
        <v>146</v>
      </c>
    </row>
    <row r="46" spans="1:11" x14ac:dyDescent="0.25">
      <c r="A46" s="75"/>
      <c r="B46" s="75"/>
      <c r="C46" s="75"/>
      <c r="D46" s="76"/>
      <c r="E46" s="76"/>
      <c r="F46" s="76"/>
      <c r="G46" s="76"/>
      <c r="H46" s="76"/>
      <c r="I46" s="76"/>
      <c r="J46" s="76"/>
      <c r="K46" s="76"/>
    </row>
    <row r="47" spans="1:11" x14ac:dyDescent="0.25">
      <c r="A47" s="75"/>
      <c r="B47" s="75"/>
      <c r="C47" s="75"/>
      <c r="D47" s="76"/>
      <c r="E47" s="76"/>
      <c r="F47" s="76"/>
      <c r="G47" s="76"/>
      <c r="H47" s="76"/>
      <c r="I47" s="76"/>
      <c r="J47" s="76"/>
      <c r="K47" s="76"/>
    </row>
    <row r="48" spans="1:11" x14ac:dyDescent="0.25">
      <c r="A48" s="75"/>
      <c r="B48" s="75"/>
      <c r="C48" s="75"/>
      <c r="D48" s="76"/>
      <c r="E48" s="76"/>
      <c r="F48" s="76"/>
      <c r="G48" s="76"/>
      <c r="H48" s="76"/>
      <c r="I48" s="76"/>
      <c r="J48" s="76"/>
      <c r="K48" s="76"/>
    </row>
    <row r="49" spans="1:11" x14ac:dyDescent="0.25">
      <c r="A49" s="75"/>
      <c r="B49" s="75"/>
      <c r="C49" s="75"/>
      <c r="D49" s="76"/>
      <c r="E49" s="76"/>
      <c r="F49" s="76"/>
      <c r="G49" s="76"/>
      <c r="H49" s="76"/>
      <c r="I49" s="76"/>
      <c r="J49" s="76"/>
      <c r="K49" s="76"/>
    </row>
    <row r="50" spans="1:11" x14ac:dyDescent="0.25">
      <c r="A50" s="75"/>
      <c r="B50" s="75"/>
      <c r="C50" s="75"/>
      <c r="D50" s="76"/>
      <c r="E50" s="76"/>
      <c r="F50" s="76"/>
      <c r="G50" s="76"/>
      <c r="H50" s="76"/>
      <c r="I50" s="76"/>
      <c r="J50" s="76"/>
      <c r="K50" s="76"/>
    </row>
    <row r="51" spans="1:11" x14ac:dyDescent="0.25">
      <c r="A51" s="75"/>
      <c r="B51" s="75"/>
      <c r="C51" s="75"/>
      <c r="D51" s="76"/>
      <c r="E51" s="76"/>
      <c r="F51" s="76"/>
      <c r="G51" s="76"/>
      <c r="H51" s="76"/>
      <c r="I51" s="76"/>
      <c r="J51" s="76"/>
      <c r="K51" s="76"/>
    </row>
  </sheetData>
  <pageMargins left="0.7" right="0.7" top="0.75" bottom="0.75" header="0.3" footer="0.3"/>
  <pageSetup scale="72"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1"/>
  <sheetViews>
    <sheetView topLeftCell="A13" workbookViewId="0">
      <selection activeCell="L51" sqref="L51"/>
    </sheetView>
  </sheetViews>
  <sheetFormatPr defaultColWidth="9.140625" defaultRowHeight="15" x14ac:dyDescent="0.25"/>
  <cols>
    <col min="1" max="1" width="5.28515625" style="61" customWidth="1"/>
    <col min="2" max="2" width="9.140625" style="61"/>
    <col min="3" max="3" width="10.28515625" style="61" customWidth="1"/>
    <col min="4" max="4" width="10.85546875" style="59" customWidth="1"/>
    <col min="5" max="16384" width="9.140625" style="59"/>
  </cols>
  <sheetData>
    <row r="1" spans="1:10" ht="21" x14ac:dyDescent="0.35">
      <c r="A1" s="63" t="s">
        <v>207</v>
      </c>
    </row>
    <row r="2" spans="1:10" x14ac:dyDescent="0.25">
      <c r="B2" s="65">
        <v>4.2</v>
      </c>
      <c r="C2" s="61" t="s">
        <v>24</v>
      </c>
      <c r="D2" s="208" t="s">
        <v>231</v>
      </c>
    </row>
    <row r="3" spans="1:10" x14ac:dyDescent="0.25">
      <c r="B3" s="65" t="s">
        <v>75</v>
      </c>
      <c r="C3" s="61" t="s">
        <v>26</v>
      </c>
      <c r="D3" s="208" t="s">
        <v>222</v>
      </c>
      <c r="E3" s="59" t="s">
        <v>71</v>
      </c>
    </row>
    <row r="4" spans="1:10" x14ac:dyDescent="0.25">
      <c r="B4" s="25" t="s">
        <v>27</v>
      </c>
      <c r="D4" s="26" t="s">
        <v>76</v>
      </c>
      <c r="E4" s="66"/>
      <c r="F4" s="66"/>
      <c r="G4" s="66"/>
      <c r="H4" s="66"/>
      <c r="I4" s="66"/>
      <c r="J4" s="66"/>
    </row>
    <row r="5" spans="1:10" x14ac:dyDescent="0.25">
      <c r="B5" s="28"/>
    </row>
    <row r="6" spans="1:10" x14ac:dyDescent="0.25">
      <c r="F6" s="26" t="s">
        <v>29</v>
      </c>
      <c r="G6" s="26"/>
      <c r="H6" s="26" t="s">
        <v>218</v>
      </c>
      <c r="I6" s="26"/>
      <c r="J6" s="26"/>
    </row>
    <row r="7" spans="1:10" ht="26.25" x14ac:dyDescent="0.25">
      <c r="A7" s="60" t="s">
        <v>31</v>
      </c>
      <c r="B7" s="60" t="s">
        <v>32</v>
      </c>
      <c r="C7" s="60" t="s">
        <v>33</v>
      </c>
    </row>
    <row r="8" spans="1:10" x14ac:dyDescent="0.25">
      <c r="B8" s="62" t="s">
        <v>34</v>
      </c>
      <c r="C8" s="185" t="s">
        <v>3</v>
      </c>
    </row>
    <row r="9" spans="1:10" x14ac:dyDescent="0.25">
      <c r="A9" s="184">
        <v>0</v>
      </c>
      <c r="B9" s="210">
        <v>1</v>
      </c>
      <c r="C9" s="234">
        <v>0</v>
      </c>
      <c r="E9" s="61" t="s">
        <v>35</v>
      </c>
      <c r="F9" s="61"/>
    </row>
    <row r="10" spans="1:10" x14ac:dyDescent="0.25">
      <c r="A10" s="184">
        <v>1</v>
      </c>
      <c r="B10" s="210">
        <v>2</v>
      </c>
      <c r="C10" s="235">
        <v>24.9</v>
      </c>
      <c r="E10" s="61" t="s">
        <v>36</v>
      </c>
      <c r="F10" s="61"/>
    </row>
    <row r="11" spans="1:10" x14ac:dyDescent="0.25">
      <c r="A11" s="184">
        <v>1</v>
      </c>
      <c r="B11" s="210">
        <v>3</v>
      </c>
      <c r="C11" s="235">
        <v>20</v>
      </c>
      <c r="E11" s="61" t="s">
        <v>37</v>
      </c>
      <c r="F11" s="61"/>
    </row>
    <row r="12" spans="1:10" x14ac:dyDescent="0.25">
      <c r="A12" s="184">
        <v>1</v>
      </c>
      <c r="B12" s="210">
        <v>4</v>
      </c>
      <c r="C12" s="235">
        <v>30</v>
      </c>
      <c r="E12" s="61"/>
      <c r="F12" s="61"/>
    </row>
    <row r="13" spans="1:10" x14ac:dyDescent="0.25">
      <c r="A13" s="184">
        <v>1</v>
      </c>
      <c r="B13" s="210">
        <v>5</v>
      </c>
      <c r="C13" s="235">
        <v>10</v>
      </c>
      <c r="E13" s="61" t="s">
        <v>38</v>
      </c>
      <c r="F13" s="61"/>
    </row>
    <row r="14" spans="1:10" x14ac:dyDescent="0.25">
      <c r="A14" s="184">
        <v>1</v>
      </c>
      <c r="B14" s="210">
        <v>6</v>
      </c>
      <c r="C14" s="235">
        <v>30</v>
      </c>
      <c r="E14" s="61" t="s">
        <v>39</v>
      </c>
      <c r="F14" s="61"/>
    </row>
    <row r="15" spans="1:10" x14ac:dyDescent="0.25">
      <c r="A15" s="184">
        <v>1</v>
      </c>
      <c r="B15" s="210">
        <v>7</v>
      </c>
      <c r="C15" s="235">
        <v>30</v>
      </c>
      <c r="E15" s="61" t="s">
        <v>40</v>
      </c>
      <c r="F15" s="61"/>
    </row>
    <row r="16" spans="1:10" x14ac:dyDescent="0.25">
      <c r="A16" s="184">
        <v>1</v>
      </c>
      <c r="B16" s="210">
        <v>8</v>
      </c>
      <c r="C16" s="235">
        <v>27.45</v>
      </c>
      <c r="E16" s="61" t="s">
        <v>41</v>
      </c>
      <c r="F16" s="61"/>
    </row>
    <row r="17" spans="1:6" x14ac:dyDescent="0.25">
      <c r="A17" s="184">
        <v>1</v>
      </c>
      <c r="B17" s="210">
        <v>9</v>
      </c>
      <c r="C17" s="235">
        <v>22.43</v>
      </c>
      <c r="E17" s="61" t="s">
        <v>42</v>
      </c>
      <c r="F17" s="61"/>
    </row>
    <row r="18" spans="1:6" x14ac:dyDescent="0.25">
      <c r="A18" s="184">
        <v>1</v>
      </c>
      <c r="B18" s="210">
        <v>10</v>
      </c>
      <c r="C18" s="235">
        <v>30</v>
      </c>
      <c r="E18" s="61" t="s">
        <v>43</v>
      </c>
      <c r="F18" s="61"/>
    </row>
    <row r="19" spans="1:6" x14ac:dyDescent="0.25">
      <c r="A19" s="184">
        <v>1</v>
      </c>
      <c r="B19" s="210">
        <v>11</v>
      </c>
      <c r="C19" s="235">
        <v>17.48</v>
      </c>
      <c r="E19" s="61" t="s">
        <v>44</v>
      </c>
      <c r="F19" s="61"/>
    </row>
    <row r="20" spans="1:6" x14ac:dyDescent="0.25">
      <c r="A20" s="184">
        <v>1</v>
      </c>
      <c r="B20" s="210">
        <v>12</v>
      </c>
      <c r="C20" s="235">
        <v>19.95</v>
      </c>
      <c r="E20" s="61" t="s">
        <v>45</v>
      </c>
    </row>
    <row r="21" spans="1:6" x14ac:dyDescent="0.25">
      <c r="A21" s="184">
        <v>1</v>
      </c>
      <c r="B21" s="210">
        <v>13</v>
      </c>
      <c r="C21" s="235">
        <v>10</v>
      </c>
      <c r="E21" s="61" t="s">
        <v>46</v>
      </c>
    </row>
    <row r="22" spans="1:6" x14ac:dyDescent="0.25">
      <c r="A22" s="183">
        <v>1</v>
      </c>
      <c r="B22" s="89">
        <v>14</v>
      </c>
      <c r="C22" s="236">
        <v>24.9</v>
      </c>
      <c r="E22" s="61" t="s">
        <v>135</v>
      </c>
    </row>
    <row r="23" spans="1:6" x14ac:dyDescent="0.25">
      <c r="A23" s="183">
        <v>1</v>
      </c>
      <c r="B23" s="89">
        <v>15</v>
      </c>
      <c r="C23" s="236">
        <v>19.95</v>
      </c>
      <c r="E23" s="61"/>
    </row>
    <row r="24" spans="1:6" x14ac:dyDescent="0.25">
      <c r="A24" s="183">
        <v>1</v>
      </c>
      <c r="B24" s="89">
        <v>16</v>
      </c>
      <c r="C24" s="236">
        <v>20</v>
      </c>
    </row>
    <row r="25" spans="1:6" x14ac:dyDescent="0.25">
      <c r="A25" s="183">
        <v>1</v>
      </c>
      <c r="B25" s="89">
        <v>17</v>
      </c>
      <c r="C25" s="236">
        <v>24.9</v>
      </c>
    </row>
    <row r="26" spans="1:6" x14ac:dyDescent="0.25">
      <c r="A26" s="65"/>
      <c r="B26" s="90"/>
      <c r="C26" s="58"/>
    </row>
    <row r="27" spans="1:6" ht="15.75" x14ac:dyDescent="0.25">
      <c r="A27" s="65"/>
      <c r="B27" s="90"/>
      <c r="C27" s="58"/>
      <c r="E27" s="35"/>
    </row>
    <row r="28" spans="1:6" ht="15.75" x14ac:dyDescent="0.25">
      <c r="A28" s="65"/>
      <c r="B28" s="90" t="s">
        <v>71</v>
      </c>
      <c r="C28" s="58"/>
      <c r="E28" s="35"/>
    </row>
    <row r="29" spans="1:6" ht="15.75" x14ac:dyDescent="0.25">
      <c r="A29" s="65"/>
      <c r="B29" s="89"/>
      <c r="C29" s="58"/>
      <c r="E29" s="35"/>
    </row>
    <row r="30" spans="1:6" ht="15.75" x14ac:dyDescent="0.25">
      <c r="A30" s="65"/>
      <c r="B30" s="89"/>
      <c r="C30" s="58"/>
      <c r="E30" s="35"/>
    </row>
    <row r="31" spans="1:6" ht="15.75" x14ac:dyDescent="0.25">
      <c r="A31" s="65"/>
      <c r="B31" s="89"/>
      <c r="C31" s="58"/>
      <c r="E31" s="35"/>
    </row>
    <row r="32" spans="1:6" x14ac:dyDescent="0.25">
      <c r="A32" s="65"/>
      <c r="B32" s="65"/>
      <c r="C32" s="72"/>
    </row>
    <row r="33" spans="1:11" x14ac:dyDescent="0.25">
      <c r="A33" s="65"/>
      <c r="B33" s="65"/>
      <c r="C33" s="72"/>
    </row>
    <row r="34" spans="1:11" x14ac:dyDescent="0.25">
      <c r="A34" s="65"/>
      <c r="B34" s="65"/>
      <c r="C34" s="72"/>
    </row>
    <row r="35" spans="1:11" x14ac:dyDescent="0.25">
      <c r="A35" s="65"/>
      <c r="B35" s="65"/>
      <c r="C35" s="72"/>
    </row>
    <row r="36" spans="1:11" x14ac:dyDescent="0.25">
      <c r="A36" s="65"/>
      <c r="B36" s="65"/>
      <c r="C36" s="72"/>
    </row>
    <row r="37" spans="1:11" x14ac:dyDescent="0.25">
      <c r="A37" s="65"/>
      <c r="B37" s="65"/>
      <c r="C37" s="73"/>
    </row>
    <row r="38" spans="1:11" x14ac:dyDescent="0.25">
      <c r="A38" s="65"/>
      <c r="B38" s="65"/>
      <c r="C38" s="65"/>
    </row>
    <row r="39" spans="1:11" x14ac:dyDescent="0.25">
      <c r="B39" s="64"/>
      <c r="C39" s="64">
        <f>SUM(C9:C38)</f>
        <v>361.95999999999992</v>
      </c>
      <c r="D39" s="61" t="s">
        <v>48</v>
      </c>
    </row>
    <row r="40" spans="1:11" x14ac:dyDescent="0.25">
      <c r="A40" s="64">
        <f>SUM(A9:A38)</f>
        <v>16</v>
      </c>
      <c r="B40" s="61" t="s">
        <v>49</v>
      </c>
    </row>
    <row r="41" spans="1:11" x14ac:dyDescent="0.25">
      <c r="B41" s="180">
        <f>C39/A40</f>
        <v>22.622499999999995</v>
      </c>
      <c r="C41" s="61" t="s">
        <v>50</v>
      </c>
    </row>
    <row r="42" spans="1:11" x14ac:dyDescent="0.25">
      <c r="D42" s="65">
        <v>30</v>
      </c>
      <c r="E42" s="61" t="s">
        <v>51</v>
      </c>
    </row>
    <row r="43" spans="1:11" x14ac:dyDescent="0.25">
      <c r="D43" s="67">
        <f>B41/D42</f>
        <v>0.75408333333333322</v>
      </c>
      <c r="E43" s="61" t="s">
        <v>52</v>
      </c>
    </row>
    <row r="45" spans="1:11" ht="24" customHeight="1" x14ac:dyDescent="0.25">
      <c r="A45" s="96" t="s">
        <v>146</v>
      </c>
    </row>
    <row r="46" spans="1:11" x14ac:dyDescent="0.25">
      <c r="A46" s="75"/>
      <c r="B46" s="75"/>
      <c r="C46" s="75"/>
      <c r="D46" s="76"/>
      <c r="E46" s="76"/>
      <c r="F46" s="76"/>
      <c r="G46" s="76"/>
      <c r="H46" s="76"/>
      <c r="I46" s="76"/>
      <c r="J46" s="76"/>
      <c r="K46" s="76"/>
    </row>
    <row r="47" spans="1:11" x14ac:dyDescent="0.25">
      <c r="A47" s="75"/>
      <c r="B47" s="75"/>
      <c r="C47" s="75"/>
      <c r="D47" s="76"/>
      <c r="E47" s="76"/>
      <c r="F47" s="76"/>
      <c r="G47" s="76"/>
      <c r="H47" s="76"/>
      <c r="I47" s="76"/>
      <c r="J47" s="76"/>
      <c r="K47" s="76"/>
    </row>
    <row r="48" spans="1:11" x14ac:dyDescent="0.25">
      <c r="A48" s="75"/>
      <c r="B48" s="75"/>
      <c r="C48" s="75"/>
      <c r="D48" s="76"/>
      <c r="E48" s="76"/>
      <c r="F48" s="76"/>
      <c r="G48" s="76"/>
      <c r="H48" s="76"/>
      <c r="I48" s="76"/>
      <c r="J48" s="76"/>
      <c r="K48" s="76"/>
    </row>
    <row r="49" spans="1:11" x14ac:dyDescent="0.25">
      <c r="A49" s="75"/>
      <c r="B49" s="75"/>
      <c r="C49" s="75"/>
      <c r="D49" s="76"/>
      <c r="E49" s="76"/>
      <c r="F49" s="76"/>
      <c r="G49" s="76"/>
      <c r="H49" s="76"/>
      <c r="I49" s="76"/>
      <c r="J49" s="76"/>
      <c r="K49" s="76"/>
    </row>
    <row r="50" spans="1:11" x14ac:dyDescent="0.25">
      <c r="A50" s="75"/>
      <c r="B50" s="75"/>
      <c r="C50" s="75"/>
      <c r="D50" s="76"/>
      <c r="E50" s="76"/>
      <c r="F50" s="76"/>
      <c r="G50" s="76"/>
      <c r="H50" s="76"/>
      <c r="I50" s="76"/>
      <c r="J50" s="76"/>
      <c r="K50" s="76"/>
    </row>
    <row r="51" spans="1:11" x14ac:dyDescent="0.25">
      <c r="A51" s="75"/>
      <c r="B51" s="75"/>
      <c r="C51" s="75"/>
      <c r="D51" s="76"/>
      <c r="E51" s="76"/>
      <c r="F51" s="76"/>
      <c r="G51" s="76"/>
      <c r="H51" s="76"/>
      <c r="I51" s="76"/>
      <c r="J51" s="76"/>
      <c r="K51" s="76"/>
    </row>
  </sheetData>
  <pageMargins left="0.7" right="0.7" top="0.75" bottom="0.75" header="0.3" footer="0.3"/>
  <pageSetup scale="72"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K51"/>
  <sheetViews>
    <sheetView topLeftCell="A22" workbookViewId="0">
      <selection activeCell="A2" sqref="A2"/>
    </sheetView>
  </sheetViews>
  <sheetFormatPr defaultColWidth="9.140625" defaultRowHeight="15" x14ac:dyDescent="0.25"/>
  <cols>
    <col min="1" max="1" width="5.28515625" style="61" customWidth="1"/>
    <col min="2" max="2" width="9.140625" style="61"/>
    <col min="3" max="3" width="10.28515625" style="61" customWidth="1"/>
    <col min="4" max="16384" width="9.140625" style="59"/>
  </cols>
  <sheetData>
    <row r="1" spans="1:10" ht="21" x14ac:dyDescent="0.35">
      <c r="A1" s="63" t="s">
        <v>207</v>
      </c>
    </row>
    <row r="2" spans="1:10" x14ac:dyDescent="0.25">
      <c r="B2" s="65">
        <v>4.2</v>
      </c>
      <c r="C2" s="61" t="s">
        <v>24</v>
      </c>
      <c r="D2" s="144" t="s">
        <v>186</v>
      </c>
    </row>
    <row r="3" spans="1:10" x14ac:dyDescent="0.25">
      <c r="B3" s="65" t="s">
        <v>55</v>
      </c>
      <c r="C3" s="61" t="s">
        <v>26</v>
      </c>
      <c r="D3" s="144" t="s">
        <v>181</v>
      </c>
      <c r="E3" s="59" t="s">
        <v>71</v>
      </c>
    </row>
    <row r="4" spans="1:10" x14ac:dyDescent="0.25">
      <c r="B4" s="25" t="s">
        <v>27</v>
      </c>
      <c r="D4" s="26" t="s">
        <v>76</v>
      </c>
      <c r="E4" s="66"/>
      <c r="F4" s="66"/>
      <c r="G4" s="66"/>
      <c r="H4" s="66"/>
      <c r="I4" s="66"/>
      <c r="J4" s="66"/>
    </row>
    <row r="5" spans="1:10" x14ac:dyDescent="0.25">
      <c r="B5" s="28"/>
    </row>
    <row r="6" spans="1:10" x14ac:dyDescent="0.25">
      <c r="F6" s="26" t="s">
        <v>29</v>
      </c>
      <c r="G6" s="26"/>
      <c r="H6" s="26" t="s">
        <v>169</v>
      </c>
      <c r="I6" s="26"/>
      <c r="J6" s="26"/>
    </row>
    <row r="7" spans="1:10" ht="26.25" x14ac:dyDescent="0.25">
      <c r="A7" s="60" t="s">
        <v>31</v>
      </c>
      <c r="B7" s="60" t="s">
        <v>32</v>
      </c>
      <c r="C7" s="60" t="s">
        <v>33</v>
      </c>
    </row>
    <row r="8" spans="1:10" x14ac:dyDescent="0.25">
      <c r="B8" s="62" t="s">
        <v>34</v>
      </c>
      <c r="C8" s="185" t="s">
        <v>3</v>
      </c>
    </row>
    <row r="9" spans="1:10" x14ac:dyDescent="0.25">
      <c r="A9" s="183">
        <v>1</v>
      </c>
      <c r="B9" s="89">
        <v>1</v>
      </c>
      <c r="C9" s="186">
        <f>0*3</f>
        <v>0</v>
      </c>
      <c r="E9" s="61" t="s">
        <v>35</v>
      </c>
      <c r="F9" s="61"/>
    </row>
    <row r="10" spans="1:10" x14ac:dyDescent="0.25">
      <c r="A10" s="183">
        <v>1</v>
      </c>
      <c r="B10" s="89">
        <v>2</v>
      </c>
      <c r="C10" s="187">
        <f>100+96+93</f>
        <v>289</v>
      </c>
      <c r="E10" s="61" t="s">
        <v>36</v>
      </c>
      <c r="F10" s="61"/>
    </row>
    <row r="11" spans="1:10" x14ac:dyDescent="0.25">
      <c r="A11" s="183">
        <v>1</v>
      </c>
      <c r="B11" s="89">
        <v>3</v>
      </c>
      <c r="C11" s="187">
        <f>93+96+91</f>
        <v>280</v>
      </c>
      <c r="E11" s="61" t="s">
        <v>37</v>
      </c>
      <c r="F11" s="61"/>
    </row>
    <row r="12" spans="1:10" x14ac:dyDescent="0.25">
      <c r="A12" s="183">
        <v>1</v>
      </c>
      <c r="B12" s="89">
        <v>4</v>
      </c>
      <c r="C12" s="187">
        <f>0*3</f>
        <v>0</v>
      </c>
      <c r="E12" s="61"/>
      <c r="F12" s="61"/>
    </row>
    <row r="13" spans="1:10" x14ac:dyDescent="0.25">
      <c r="A13" s="183">
        <v>1</v>
      </c>
      <c r="B13" s="89">
        <v>5</v>
      </c>
      <c r="C13" s="187">
        <f>91+96+100</f>
        <v>287</v>
      </c>
      <c r="E13" s="61" t="s">
        <v>38</v>
      </c>
      <c r="F13" s="61"/>
    </row>
    <row r="14" spans="1:10" x14ac:dyDescent="0.25">
      <c r="A14" s="183">
        <v>1</v>
      </c>
      <c r="B14" s="89">
        <v>6</v>
      </c>
      <c r="C14" s="187">
        <f>0*3</f>
        <v>0</v>
      </c>
      <c r="E14" s="61" t="s">
        <v>39</v>
      </c>
      <c r="F14" s="61"/>
    </row>
    <row r="15" spans="1:10" x14ac:dyDescent="0.25">
      <c r="A15" s="183">
        <v>1</v>
      </c>
      <c r="B15" s="89">
        <v>7</v>
      </c>
      <c r="C15" s="187">
        <f>0*3</f>
        <v>0</v>
      </c>
      <c r="E15" s="61" t="s">
        <v>40</v>
      </c>
      <c r="F15" s="61"/>
    </row>
    <row r="16" spans="1:10" x14ac:dyDescent="0.25">
      <c r="A16" s="183">
        <v>1</v>
      </c>
      <c r="B16" s="89">
        <v>8</v>
      </c>
      <c r="C16" s="187">
        <f>0*3</f>
        <v>0</v>
      </c>
      <c r="E16" s="61" t="s">
        <v>41</v>
      </c>
      <c r="F16" s="61"/>
    </row>
    <row r="17" spans="1:6" x14ac:dyDescent="0.25">
      <c r="A17" s="183">
        <v>1</v>
      </c>
      <c r="B17" s="89">
        <v>9</v>
      </c>
      <c r="C17" s="187">
        <f>96+96+96</f>
        <v>288</v>
      </c>
      <c r="E17" s="61" t="s">
        <v>42</v>
      </c>
      <c r="F17" s="61"/>
    </row>
    <row r="18" spans="1:6" x14ac:dyDescent="0.25">
      <c r="A18" s="183">
        <v>1</v>
      </c>
      <c r="B18" s="89">
        <v>10</v>
      </c>
      <c r="C18" s="187">
        <f>85+88+81</f>
        <v>254</v>
      </c>
      <c r="E18" s="61" t="s">
        <v>43</v>
      </c>
      <c r="F18" s="61"/>
    </row>
    <row r="19" spans="1:6" x14ac:dyDescent="0.25">
      <c r="A19" s="183">
        <v>1</v>
      </c>
      <c r="B19" s="89">
        <v>11</v>
      </c>
      <c r="C19" s="187">
        <f>88+88+88</f>
        <v>264</v>
      </c>
      <c r="E19" s="61" t="s">
        <v>44</v>
      </c>
      <c r="F19" s="61"/>
    </row>
    <row r="20" spans="1:6" x14ac:dyDescent="0.25">
      <c r="A20" s="183">
        <v>1</v>
      </c>
      <c r="B20" s="89">
        <v>12</v>
      </c>
      <c r="C20" s="187">
        <f>93+96+100</f>
        <v>289</v>
      </c>
      <c r="E20" s="61" t="s">
        <v>45</v>
      </c>
    </row>
    <row r="21" spans="1:6" x14ac:dyDescent="0.25">
      <c r="A21" s="183">
        <v>1</v>
      </c>
      <c r="B21" s="89">
        <v>13</v>
      </c>
      <c r="C21" s="187">
        <f>93+91+98</f>
        <v>282</v>
      </c>
      <c r="E21" s="61" t="s">
        <v>46</v>
      </c>
    </row>
    <row r="22" spans="1:6" x14ac:dyDescent="0.25">
      <c r="A22" s="65"/>
      <c r="B22" s="89"/>
      <c r="C22" s="58"/>
      <c r="E22" s="61" t="s">
        <v>135</v>
      </c>
    </row>
    <row r="23" spans="1:6" x14ac:dyDescent="0.25">
      <c r="A23" s="65"/>
      <c r="B23" s="89"/>
      <c r="C23" s="58"/>
      <c r="E23" s="61"/>
    </row>
    <row r="24" spans="1:6" x14ac:dyDescent="0.25">
      <c r="A24" s="65"/>
      <c r="B24" s="89"/>
      <c r="C24" s="58"/>
    </row>
    <row r="25" spans="1:6" x14ac:dyDescent="0.25">
      <c r="A25" s="65"/>
      <c r="B25" s="89"/>
      <c r="C25" s="58"/>
    </row>
    <row r="26" spans="1:6" x14ac:dyDescent="0.25">
      <c r="A26" s="65"/>
      <c r="B26" s="90"/>
      <c r="C26" s="58"/>
    </row>
    <row r="27" spans="1:6" ht="15.75" x14ac:dyDescent="0.25">
      <c r="A27" s="65"/>
      <c r="B27" s="90"/>
      <c r="C27" s="58"/>
      <c r="E27" s="35"/>
    </row>
    <row r="28" spans="1:6" ht="15.75" x14ac:dyDescent="0.25">
      <c r="A28" s="65"/>
      <c r="B28" s="90" t="s">
        <v>71</v>
      </c>
      <c r="C28" s="58"/>
      <c r="E28" s="35"/>
    </row>
    <row r="29" spans="1:6" ht="15.75" x14ac:dyDescent="0.25">
      <c r="A29" s="65"/>
      <c r="B29" s="89"/>
      <c r="C29" s="58"/>
      <c r="E29" s="35"/>
    </row>
    <row r="30" spans="1:6" ht="15.75" x14ac:dyDescent="0.25">
      <c r="A30" s="65"/>
      <c r="B30" s="89"/>
      <c r="C30" s="58"/>
      <c r="E30" s="35"/>
    </row>
    <row r="31" spans="1:6" ht="15.75" x14ac:dyDescent="0.25">
      <c r="A31" s="65"/>
      <c r="B31" s="89"/>
      <c r="C31" s="58"/>
      <c r="E31" s="35"/>
    </row>
    <row r="32" spans="1:6" x14ac:dyDescent="0.25">
      <c r="A32" s="65"/>
      <c r="B32" s="65"/>
      <c r="C32" s="72"/>
    </row>
    <row r="33" spans="1:11" x14ac:dyDescent="0.25">
      <c r="A33" s="65"/>
      <c r="B33" s="65"/>
      <c r="C33" s="72"/>
    </row>
    <row r="34" spans="1:11" x14ac:dyDescent="0.25">
      <c r="A34" s="65"/>
      <c r="B34" s="65"/>
      <c r="C34" s="72"/>
    </row>
    <row r="35" spans="1:11" x14ac:dyDescent="0.25">
      <c r="A35" s="65"/>
      <c r="B35" s="65"/>
      <c r="C35" s="72"/>
    </row>
    <row r="36" spans="1:11" x14ac:dyDescent="0.25">
      <c r="A36" s="65"/>
      <c r="B36" s="65"/>
      <c r="C36" s="72"/>
    </row>
    <row r="37" spans="1:11" x14ac:dyDescent="0.25">
      <c r="A37" s="65"/>
      <c r="B37" s="65"/>
      <c r="C37" s="73"/>
    </row>
    <row r="38" spans="1:11" x14ac:dyDescent="0.25">
      <c r="A38" s="65"/>
      <c r="B38" s="65"/>
      <c r="C38" s="65"/>
    </row>
    <row r="39" spans="1:11" x14ac:dyDescent="0.25">
      <c r="B39" s="64"/>
      <c r="C39" s="64">
        <f>SUM(C9:C38)</f>
        <v>2233</v>
      </c>
      <c r="D39" s="61" t="s">
        <v>48</v>
      </c>
    </row>
    <row r="40" spans="1:11" x14ac:dyDescent="0.25">
      <c r="A40" s="64">
        <f>SUM(A9:A38)</f>
        <v>13</v>
      </c>
      <c r="B40" s="61" t="s">
        <v>49</v>
      </c>
    </row>
    <row r="41" spans="1:11" x14ac:dyDescent="0.25">
      <c r="B41" s="180">
        <f>C39/A40</f>
        <v>171.76923076923077</v>
      </c>
      <c r="C41" s="61" t="s">
        <v>50</v>
      </c>
    </row>
    <row r="42" spans="1:11" x14ac:dyDescent="0.25">
      <c r="D42" s="65">
        <v>300</v>
      </c>
      <c r="E42" s="61" t="s">
        <v>51</v>
      </c>
    </row>
    <row r="43" spans="1:11" x14ac:dyDescent="0.25">
      <c r="D43" s="67">
        <f>B41/D42</f>
        <v>0.57256410256410262</v>
      </c>
      <c r="E43" s="61" t="s">
        <v>52</v>
      </c>
    </row>
    <row r="45" spans="1:11" ht="24" customHeight="1" x14ac:dyDescent="0.25">
      <c r="A45" s="96" t="s">
        <v>146</v>
      </c>
    </row>
    <row r="46" spans="1:11" x14ac:dyDescent="0.25">
      <c r="A46" s="75"/>
      <c r="B46" s="75"/>
      <c r="C46" s="75"/>
      <c r="D46" s="76"/>
      <c r="E46" s="76"/>
      <c r="F46" s="76"/>
      <c r="G46" s="76"/>
      <c r="H46" s="76"/>
      <c r="I46" s="76"/>
      <c r="J46" s="76"/>
      <c r="K46" s="76"/>
    </row>
    <row r="47" spans="1:11" x14ac:dyDescent="0.25">
      <c r="A47" s="75"/>
      <c r="B47" s="75"/>
      <c r="C47" s="75"/>
      <c r="D47" s="76"/>
      <c r="E47" s="76"/>
      <c r="F47" s="76"/>
      <c r="G47" s="76"/>
      <c r="H47" s="76"/>
      <c r="I47" s="76"/>
      <c r="J47" s="76"/>
      <c r="K47" s="76"/>
    </row>
    <row r="48" spans="1:11" x14ac:dyDescent="0.25">
      <c r="A48" s="75"/>
      <c r="B48" s="75"/>
      <c r="C48" s="75"/>
      <c r="D48" s="76"/>
      <c r="E48" s="76"/>
      <c r="F48" s="76"/>
      <c r="G48" s="76"/>
      <c r="H48" s="76"/>
      <c r="I48" s="76"/>
      <c r="J48" s="76"/>
      <c r="K48" s="76"/>
    </row>
    <row r="49" spans="1:11" x14ac:dyDescent="0.25">
      <c r="A49" s="75"/>
      <c r="B49" s="75"/>
      <c r="C49" s="75"/>
      <c r="D49" s="76"/>
      <c r="E49" s="76"/>
      <c r="F49" s="76"/>
      <c r="G49" s="76"/>
      <c r="H49" s="76"/>
      <c r="I49" s="76"/>
      <c r="J49" s="76"/>
      <c r="K49" s="76"/>
    </row>
    <row r="50" spans="1:11" x14ac:dyDescent="0.25">
      <c r="A50" s="75"/>
      <c r="B50" s="75"/>
      <c r="C50" s="75"/>
      <c r="D50" s="76"/>
      <c r="E50" s="76"/>
      <c r="F50" s="76"/>
      <c r="G50" s="76"/>
      <c r="H50" s="76"/>
      <c r="I50" s="76"/>
      <c r="J50" s="76"/>
      <c r="K50" s="76"/>
    </row>
    <row r="51" spans="1:11" x14ac:dyDescent="0.25">
      <c r="A51" s="75"/>
      <c r="B51" s="75"/>
      <c r="C51" s="75"/>
      <c r="D51" s="76"/>
      <c r="E51" s="76"/>
      <c r="F51" s="76"/>
      <c r="G51" s="76"/>
      <c r="H51" s="76"/>
      <c r="I51" s="76"/>
      <c r="J51" s="76"/>
      <c r="K51" s="76"/>
    </row>
  </sheetData>
  <pageMargins left="0.7" right="0.7" top="0.75" bottom="0.75" header="0.3" footer="0.3"/>
  <pageSetup scale="72" orientation="portrait" r:id="rId1"/>
  <drawing r:id="rId2"/>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dimension ref="A1:K51"/>
  <sheetViews>
    <sheetView topLeftCell="A19" workbookViewId="0">
      <selection activeCell="E24" sqref="E24"/>
    </sheetView>
  </sheetViews>
  <sheetFormatPr defaultColWidth="9.140625" defaultRowHeight="15" x14ac:dyDescent="0.25"/>
  <cols>
    <col min="1" max="1" width="5.28515625" style="61" customWidth="1"/>
    <col min="2" max="3" width="9.140625" style="61"/>
    <col min="4" max="16384" width="9.140625" style="59"/>
  </cols>
  <sheetData>
    <row r="1" spans="1:10" ht="21" x14ac:dyDescent="0.35">
      <c r="A1" s="63" t="s">
        <v>66</v>
      </c>
    </row>
    <row r="2" spans="1:10" x14ac:dyDescent="0.25">
      <c r="B2" s="65">
        <v>4.2</v>
      </c>
      <c r="C2" s="61" t="s">
        <v>24</v>
      </c>
      <c r="E2" s="59" t="s">
        <v>74</v>
      </c>
    </row>
    <row r="3" spans="1:10" x14ac:dyDescent="0.25">
      <c r="B3" s="65" t="s">
        <v>75</v>
      </c>
      <c r="C3" s="61" t="s">
        <v>26</v>
      </c>
      <c r="E3" s="59" t="s">
        <v>71</v>
      </c>
    </row>
    <row r="4" spans="1:10" x14ac:dyDescent="0.25">
      <c r="B4" s="25" t="s">
        <v>27</v>
      </c>
      <c r="D4" s="26" t="s">
        <v>76</v>
      </c>
      <c r="E4" s="66"/>
      <c r="F4" s="66"/>
      <c r="G4" s="66"/>
      <c r="H4" s="66"/>
      <c r="I4" s="66"/>
      <c r="J4" s="66"/>
    </row>
    <row r="5" spans="1:10" x14ac:dyDescent="0.25">
      <c r="B5" s="28"/>
    </row>
    <row r="6" spans="1:10" x14ac:dyDescent="0.25">
      <c r="F6" s="26" t="s">
        <v>29</v>
      </c>
      <c r="G6" s="26"/>
      <c r="H6" s="26" t="s">
        <v>70</v>
      </c>
      <c r="I6" s="26"/>
      <c r="J6" s="26"/>
    </row>
    <row r="7" spans="1:10" ht="26.25" x14ac:dyDescent="0.25">
      <c r="A7" s="60" t="s">
        <v>31</v>
      </c>
      <c r="B7" s="60" t="s">
        <v>32</v>
      </c>
      <c r="C7" s="60" t="s">
        <v>33</v>
      </c>
    </row>
    <row r="8" spans="1:10" x14ac:dyDescent="0.25">
      <c r="B8" s="62" t="s">
        <v>34</v>
      </c>
      <c r="C8" s="58" t="s">
        <v>3</v>
      </c>
    </row>
    <row r="9" spans="1:10" x14ac:dyDescent="0.25">
      <c r="A9" s="65"/>
      <c r="B9" s="89">
        <v>1</v>
      </c>
      <c r="C9" s="58">
        <v>75</v>
      </c>
      <c r="E9" s="61" t="s">
        <v>35</v>
      </c>
      <c r="F9" s="61"/>
    </row>
    <row r="10" spans="1:10" x14ac:dyDescent="0.25">
      <c r="A10" s="65"/>
      <c r="B10" s="89">
        <v>2</v>
      </c>
      <c r="C10" s="58">
        <v>40</v>
      </c>
      <c r="E10" s="61" t="s">
        <v>36</v>
      </c>
      <c r="F10" s="61"/>
    </row>
    <row r="11" spans="1:10" x14ac:dyDescent="0.25">
      <c r="A11" s="65"/>
      <c r="B11" s="89">
        <v>3</v>
      </c>
      <c r="C11" s="58">
        <v>73</v>
      </c>
      <c r="E11" s="61" t="s">
        <v>37</v>
      </c>
      <c r="F11" s="61"/>
    </row>
    <row r="12" spans="1:10" x14ac:dyDescent="0.25">
      <c r="A12" s="65"/>
      <c r="B12" s="89">
        <v>4</v>
      </c>
      <c r="C12" s="58">
        <v>65</v>
      </c>
      <c r="E12" s="61"/>
      <c r="F12" s="61"/>
    </row>
    <row r="13" spans="1:10" x14ac:dyDescent="0.25">
      <c r="A13" s="65"/>
      <c r="B13" s="89">
        <v>5</v>
      </c>
      <c r="C13" s="58">
        <v>75</v>
      </c>
      <c r="E13" s="61" t="s">
        <v>38</v>
      </c>
      <c r="F13" s="61"/>
    </row>
    <row r="14" spans="1:10" x14ac:dyDescent="0.25">
      <c r="A14" s="65"/>
      <c r="B14" s="89">
        <v>6</v>
      </c>
      <c r="C14" s="58">
        <v>75</v>
      </c>
      <c r="E14" s="61" t="s">
        <v>39</v>
      </c>
      <c r="F14" s="61"/>
    </row>
    <row r="15" spans="1:10" x14ac:dyDescent="0.25">
      <c r="A15" s="65"/>
      <c r="B15" s="89">
        <v>7</v>
      </c>
      <c r="C15" s="58">
        <v>44</v>
      </c>
      <c r="E15" s="61" t="s">
        <v>40</v>
      </c>
      <c r="F15" s="61"/>
    </row>
    <row r="16" spans="1:10" x14ac:dyDescent="0.25">
      <c r="A16" s="65"/>
      <c r="B16" s="89">
        <v>8</v>
      </c>
      <c r="C16" s="58">
        <v>75</v>
      </c>
      <c r="E16" s="61" t="s">
        <v>41</v>
      </c>
      <c r="F16" s="61"/>
    </row>
    <row r="17" spans="1:6" x14ac:dyDescent="0.25">
      <c r="A17" s="65"/>
      <c r="B17" s="89">
        <v>9</v>
      </c>
      <c r="C17" s="58">
        <v>75</v>
      </c>
      <c r="E17" s="61" t="s">
        <v>42</v>
      </c>
      <c r="F17" s="61"/>
    </row>
    <row r="18" spans="1:6" x14ac:dyDescent="0.25">
      <c r="A18" s="65"/>
      <c r="B18" s="89">
        <v>10</v>
      </c>
      <c r="C18" s="58">
        <v>75</v>
      </c>
      <c r="E18" s="61" t="s">
        <v>43</v>
      </c>
      <c r="F18" s="61"/>
    </row>
    <row r="19" spans="1:6" x14ac:dyDescent="0.25">
      <c r="A19" s="65"/>
      <c r="B19" s="89">
        <v>11</v>
      </c>
      <c r="C19" s="58">
        <v>73</v>
      </c>
      <c r="E19" s="61" t="s">
        <v>44</v>
      </c>
      <c r="F19" s="61"/>
    </row>
    <row r="20" spans="1:6" x14ac:dyDescent="0.25">
      <c r="A20" s="65"/>
      <c r="B20" s="89">
        <v>12</v>
      </c>
      <c r="C20" s="58">
        <v>75</v>
      </c>
      <c r="E20" s="61" t="s">
        <v>45</v>
      </c>
    </row>
    <row r="21" spans="1:6" x14ac:dyDescent="0.25">
      <c r="A21" s="65"/>
      <c r="B21" s="89">
        <v>13</v>
      </c>
      <c r="C21" s="58">
        <v>70</v>
      </c>
      <c r="E21" s="61" t="s">
        <v>46</v>
      </c>
    </row>
    <row r="22" spans="1:6" x14ac:dyDescent="0.25">
      <c r="A22" s="65"/>
      <c r="B22" s="89">
        <v>14</v>
      </c>
      <c r="C22" s="58">
        <v>75</v>
      </c>
    </row>
    <row r="23" spans="1:6" x14ac:dyDescent="0.25">
      <c r="A23" s="65"/>
      <c r="B23" s="89">
        <v>15</v>
      </c>
      <c r="C23" s="58">
        <v>35</v>
      </c>
      <c r="E23" s="61" t="s">
        <v>47</v>
      </c>
    </row>
    <row r="24" spans="1:6" x14ac:dyDescent="0.25">
      <c r="A24" s="65"/>
      <c r="B24" s="89">
        <v>16</v>
      </c>
      <c r="C24" s="58">
        <v>75</v>
      </c>
      <c r="E24" s="61" t="s">
        <v>163</v>
      </c>
    </row>
    <row r="25" spans="1:6" x14ac:dyDescent="0.25">
      <c r="A25" s="65"/>
      <c r="B25" s="89">
        <v>17</v>
      </c>
      <c r="C25" s="58">
        <v>75</v>
      </c>
    </row>
    <row r="26" spans="1:6" x14ac:dyDescent="0.25">
      <c r="A26" s="65"/>
      <c r="B26" s="90">
        <v>18</v>
      </c>
      <c r="C26" s="58">
        <v>65</v>
      </c>
    </row>
    <row r="27" spans="1:6" ht="15.75" x14ac:dyDescent="0.25">
      <c r="A27" s="65"/>
      <c r="B27" s="90">
        <v>19</v>
      </c>
      <c r="C27" s="58">
        <v>75</v>
      </c>
      <c r="E27" s="35"/>
    </row>
    <row r="28" spans="1:6" ht="15.75" x14ac:dyDescent="0.25">
      <c r="A28" s="65"/>
      <c r="B28" s="90" t="s">
        <v>71</v>
      </c>
      <c r="C28" s="58"/>
      <c r="E28" s="35"/>
    </row>
    <row r="29" spans="1:6" ht="15.75" x14ac:dyDescent="0.25">
      <c r="A29" s="65"/>
      <c r="B29" s="89"/>
      <c r="C29" s="58"/>
      <c r="E29" s="35"/>
    </row>
    <row r="30" spans="1:6" ht="15.75" x14ac:dyDescent="0.25">
      <c r="A30" s="65"/>
      <c r="B30" s="89"/>
      <c r="C30" s="58"/>
      <c r="E30" s="35"/>
    </row>
    <row r="31" spans="1:6" ht="15.75" x14ac:dyDescent="0.25">
      <c r="A31" s="65"/>
      <c r="B31" s="89"/>
      <c r="C31" s="58"/>
      <c r="E31" s="35"/>
    </row>
    <row r="32" spans="1:6" x14ac:dyDescent="0.25">
      <c r="A32" s="65"/>
      <c r="B32" s="65"/>
      <c r="C32" s="72"/>
    </row>
    <row r="33" spans="1:11" x14ac:dyDescent="0.25">
      <c r="A33" s="65"/>
      <c r="B33" s="65"/>
      <c r="C33" s="72"/>
    </row>
    <row r="34" spans="1:11" x14ac:dyDescent="0.25">
      <c r="A34" s="65"/>
      <c r="B34" s="65"/>
      <c r="C34" s="72"/>
    </row>
    <row r="35" spans="1:11" x14ac:dyDescent="0.25">
      <c r="A35" s="65"/>
      <c r="B35" s="65"/>
      <c r="C35" s="72"/>
    </row>
    <row r="36" spans="1:11" x14ac:dyDescent="0.25">
      <c r="A36" s="65"/>
      <c r="B36" s="65"/>
      <c r="C36" s="72"/>
    </row>
    <row r="37" spans="1:11" x14ac:dyDescent="0.25">
      <c r="A37" s="65"/>
      <c r="B37" s="65"/>
      <c r="C37" s="73"/>
    </row>
    <row r="38" spans="1:11" x14ac:dyDescent="0.25">
      <c r="A38" s="65"/>
      <c r="B38" s="65"/>
      <c r="C38" s="65"/>
    </row>
    <row r="39" spans="1:11" x14ac:dyDescent="0.25">
      <c r="C39" s="64">
        <f>SUM(C9:C38)</f>
        <v>1290</v>
      </c>
      <c r="D39" s="61" t="s">
        <v>48</v>
      </c>
    </row>
    <row r="40" spans="1:11" x14ac:dyDescent="0.25">
      <c r="A40" s="64">
        <v>19</v>
      </c>
      <c r="B40" s="61" t="s">
        <v>49</v>
      </c>
    </row>
    <row r="41" spans="1:11" x14ac:dyDescent="0.25">
      <c r="B41" s="64">
        <f>C39/A40</f>
        <v>67.89473684210526</v>
      </c>
      <c r="C41" s="61" t="s">
        <v>50</v>
      </c>
    </row>
    <row r="42" spans="1:11" x14ac:dyDescent="0.25">
      <c r="D42" s="65">
        <v>75</v>
      </c>
      <c r="E42" s="61" t="s">
        <v>51</v>
      </c>
    </row>
    <row r="43" spans="1:11" x14ac:dyDescent="0.25">
      <c r="D43" s="67">
        <f>B41/D42</f>
        <v>0.90526315789473677</v>
      </c>
      <c r="E43" s="61" t="s">
        <v>52</v>
      </c>
    </row>
    <row r="45" spans="1:11" ht="24" customHeight="1" x14ac:dyDescent="0.25">
      <c r="A45" s="96" t="s">
        <v>146</v>
      </c>
    </row>
    <row r="46" spans="1:11" x14ac:dyDescent="0.25">
      <c r="A46" s="75"/>
      <c r="B46" s="75"/>
      <c r="C46" s="75"/>
      <c r="D46" s="76"/>
      <c r="E46" s="76"/>
      <c r="F46" s="76"/>
      <c r="G46" s="76"/>
      <c r="H46" s="76"/>
      <c r="I46" s="76"/>
      <c r="J46" s="76"/>
      <c r="K46" s="76"/>
    </row>
    <row r="47" spans="1:11" x14ac:dyDescent="0.25">
      <c r="A47" s="75"/>
      <c r="B47" s="75"/>
      <c r="C47" s="75"/>
      <c r="D47" s="76"/>
      <c r="E47" s="76"/>
      <c r="F47" s="76"/>
      <c r="G47" s="76"/>
      <c r="H47" s="76"/>
      <c r="I47" s="76"/>
      <c r="J47" s="76"/>
      <c r="K47" s="76"/>
    </row>
    <row r="48" spans="1:11" x14ac:dyDescent="0.25">
      <c r="A48" s="75"/>
      <c r="B48" s="75"/>
      <c r="C48" s="75"/>
      <c r="D48" s="76"/>
      <c r="E48" s="76"/>
      <c r="F48" s="76"/>
      <c r="G48" s="76"/>
      <c r="H48" s="76"/>
      <c r="I48" s="76"/>
      <c r="J48" s="76"/>
      <c r="K48" s="76"/>
    </row>
    <row r="49" spans="1:11" x14ac:dyDescent="0.25">
      <c r="A49" s="75"/>
      <c r="B49" s="75"/>
      <c r="C49" s="75"/>
      <c r="D49" s="76"/>
      <c r="E49" s="76"/>
      <c r="F49" s="76"/>
      <c r="G49" s="76"/>
      <c r="H49" s="76"/>
      <c r="I49" s="76"/>
      <c r="J49" s="76"/>
      <c r="K49" s="76"/>
    </row>
    <row r="50" spans="1:11" x14ac:dyDescent="0.25">
      <c r="A50" s="75"/>
      <c r="B50" s="75"/>
      <c r="C50" s="75"/>
      <c r="D50" s="76"/>
      <c r="E50" s="76"/>
      <c r="F50" s="76"/>
      <c r="G50" s="76"/>
      <c r="H50" s="76"/>
      <c r="I50" s="76"/>
      <c r="J50" s="76"/>
      <c r="K50" s="76"/>
    </row>
    <row r="51" spans="1:11" x14ac:dyDescent="0.25">
      <c r="A51" s="75"/>
      <c r="B51" s="75"/>
      <c r="C51" s="75"/>
      <c r="D51" s="76"/>
      <c r="E51" s="76"/>
      <c r="F51" s="76"/>
      <c r="G51" s="76"/>
      <c r="H51" s="76"/>
      <c r="I51" s="76"/>
      <c r="J51" s="76"/>
      <c r="K51" s="76"/>
    </row>
  </sheetData>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17409" r:id="rId4">
          <objectPr defaultSize="0" autoPict="0" r:id="rId5">
            <anchor moveWithCells="1">
              <from>
                <xdr:col>1</xdr:col>
                <xdr:colOff>0</xdr:colOff>
                <xdr:row>46</xdr:row>
                <xdr:rowOff>0</xdr:rowOff>
              </from>
              <to>
                <xdr:col>11</xdr:col>
                <xdr:colOff>628650</xdr:colOff>
                <xdr:row>83</xdr:row>
                <xdr:rowOff>123825</xdr:rowOff>
              </to>
            </anchor>
          </objectPr>
        </oleObject>
      </mc:Choice>
      <mc:Fallback>
        <oleObject progId="Word.Document.12" shapeId="17409"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8"/>
  <sheetViews>
    <sheetView topLeftCell="A7" workbookViewId="0">
      <selection activeCell="L11" sqref="L11"/>
    </sheetView>
  </sheetViews>
  <sheetFormatPr defaultColWidth="9.140625" defaultRowHeight="15" x14ac:dyDescent="0.25"/>
  <cols>
    <col min="1" max="2" width="9.140625" style="59"/>
    <col min="3" max="3" width="10.28515625" style="59" customWidth="1"/>
    <col min="4" max="16384" width="9.140625" style="59"/>
  </cols>
  <sheetData>
    <row r="1" spans="1:10" ht="21" x14ac:dyDescent="0.35">
      <c r="A1" s="63" t="s">
        <v>23</v>
      </c>
      <c r="B1" s="61"/>
      <c r="C1" s="61"/>
      <c r="I1" s="63" t="s">
        <v>53</v>
      </c>
    </row>
    <row r="2" spans="1:10" x14ac:dyDescent="0.25">
      <c r="A2" s="61"/>
      <c r="B2" s="65">
        <v>1.1000000000000001</v>
      </c>
      <c r="C2" s="61" t="s">
        <v>24</v>
      </c>
      <c r="D2" s="202" t="s">
        <v>229</v>
      </c>
    </row>
    <row r="3" spans="1:10" x14ac:dyDescent="0.25">
      <c r="A3" s="61"/>
      <c r="B3" s="65" t="s">
        <v>59</v>
      </c>
      <c r="C3" s="61" t="s">
        <v>26</v>
      </c>
      <c r="D3" s="202" t="s">
        <v>219</v>
      </c>
    </row>
    <row r="4" spans="1:10" x14ac:dyDescent="0.25">
      <c r="A4" s="61"/>
      <c r="B4" s="25" t="s">
        <v>27</v>
      </c>
      <c r="C4" s="61"/>
      <c r="D4" s="26" t="s">
        <v>61</v>
      </c>
      <c r="E4" s="66"/>
      <c r="F4" s="66"/>
      <c r="G4" s="66"/>
      <c r="H4" s="66"/>
      <c r="I4" s="66"/>
      <c r="J4" s="66"/>
    </row>
    <row r="5" spans="1:10" x14ac:dyDescent="0.25">
      <c r="A5" s="61"/>
      <c r="B5" s="28"/>
      <c r="C5" s="61"/>
    </row>
    <row r="6" spans="1:10" x14ac:dyDescent="0.25">
      <c r="A6" s="61"/>
      <c r="B6" s="61"/>
      <c r="C6" s="61"/>
      <c r="F6" s="26" t="s">
        <v>29</v>
      </c>
      <c r="G6" s="26"/>
      <c r="H6" s="26" t="s">
        <v>218</v>
      </c>
      <c r="I6" s="26"/>
      <c r="J6" s="26"/>
    </row>
    <row r="7" spans="1:10" ht="26.25" x14ac:dyDescent="0.25">
      <c r="A7" s="60" t="s">
        <v>31</v>
      </c>
      <c r="B7" s="60" t="s">
        <v>32</v>
      </c>
      <c r="C7" s="60" t="s">
        <v>33</v>
      </c>
    </row>
    <row r="8" spans="1:10" x14ac:dyDescent="0.25">
      <c r="A8" s="61"/>
      <c r="B8" s="62" t="s">
        <v>34</v>
      </c>
      <c r="C8" s="62" t="s">
        <v>3</v>
      </c>
    </row>
    <row r="9" spans="1:10" x14ac:dyDescent="0.25">
      <c r="A9" s="183">
        <v>1</v>
      </c>
      <c r="B9" s="65">
        <v>1</v>
      </c>
      <c r="C9" s="33">
        <v>20</v>
      </c>
      <c r="E9" s="61" t="s">
        <v>35</v>
      </c>
      <c r="F9" s="61"/>
    </row>
    <row r="10" spans="1:10" x14ac:dyDescent="0.25">
      <c r="A10" s="183">
        <v>1</v>
      </c>
      <c r="B10" s="65">
        <v>2</v>
      </c>
      <c r="C10" s="33">
        <v>20</v>
      </c>
      <c r="E10" s="61" t="s">
        <v>36</v>
      </c>
      <c r="F10" s="61"/>
    </row>
    <row r="11" spans="1:10" x14ac:dyDescent="0.25">
      <c r="A11" s="183">
        <v>1</v>
      </c>
      <c r="B11" s="65">
        <v>3</v>
      </c>
      <c r="C11" s="33">
        <v>0</v>
      </c>
      <c r="E11" s="61" t="s">
        <v>37</v>
      </c>
      <c r="F11" s="61"/>
    </row>
    <row r="12" spans="1:10" x14ac:dyDescent="0.25">
      <c r="A12" s="183">
        <v>1</v>
      </c>
      <c r="B12" s="65">
        <v>4</v>
      </c>
      <c r="C12" s="33">
        <v>20</v>
      </c>
      <c r="E12" s="61" t="s">
        <v>38</v>
      </c>
      <c r="F12" s="61"/>
    </row>
    <row r="13" spans="1:10" x14ac:dyDescent="0.25">
      <c r="A13" s="183">
        <v>1</v>
      </c>
      <c r="B13" s="65">
        <v>5</v>
      </c>
      <c r="C13" s="33">
        <v>20</v>
      </c>
      <c r="E13" s="61" t="s">
        <v>39</v>
      </c>
    </row>
    <row r="14" spans="1:10" x14ac:dyDescent="0.25">
      <c r="A14" s="183">
        <v>1</v>
      </c>
      <c r="B14" s="65">
        <v>6</v>
      </c>
      <c r="C14" s="33">
        <v>20</v>
      </c>
      <c r="E14" s="61" t="s">
        <v>40</v>
      </c>
    </row>
    <row r="15" spans="1:10" x14ac:dyDescent="0.25">
      <c r="A15" s="183">
        <v>1</v>
      </c>
      <c r="B15" s="65">
        <v>7</v>
      </c>
      <c r="C15" s="33">
        <v>20</v>
      </c>
      <c r="E15" s="61" t="s">
        <v>41</v>
      </c>
    </row>
    <row r="16" spans="1:10" x14ac:dyDescent="0.25">
      <c r="A16" s="183">
        <v>1</v>
      </c>
      <c r="B16" s="65">
        <v>8</v>
      </c>
      <c r="C16" s="33">
        <v>20</v>
      </c>
      <c r="E16" s="61" t="s">
        <v>42</v>
      </c>
    </row>
    <row r="17" spans="1:6" x14ac:dyDescent="0.25">
      <c r="A17" s="183">
        <v>1</v>
      </c>
      <c r="B17" s="65">
        <v>9</v>
      </c>
      <c r="C17" s="33">
        <v>20</v>
      </c>
      <c r="E17" s="61" t="s">
        <v>43</v>
      </c>
      <c r="F17" s="61"/>
    </row>
    <row r="18" spans="1:6" x14ac:dyDescent="0.25">
      <c r="A18" s="183">
        <v>1</v>
      </c>
      <c r="B18" s="65">
        <v>10</v>
      </c>
      <c r="C18" s="33">
        <v>20</v>
      </c>
      <c r="E18" s="61" t="s">
        <v>44</v>
      </c>
      <c r="F18" s="61"/>
    </row>
    <row r="19" spans="1:6" x14ac:dyDescent="0.25">
      <c r="A19" s="183">
        <v>1</v>
      </c>
      <c r="B19" s="65">
        <v>11</v>
      </c>
      <c r="C19" s="33">
        <v>20</v>
      </c>
      <c r="E19" s="61" t="s">
        <v>45</v>
      </c>
      <c r="F19" s="61"/>
    </row>
    <row r="20" spans="1:6" x14ac:dyDescent="0.25">
      <c r="A20" s="183">
        <v>1</v>
      </c>
      <c r="B20" s="65">
        <v>12</v>
      </c>
      <c r="C20" s="33">
        <v>20</v>
      </c>
      <c r="E20" s="61" t="s">
        <v>46</v>
      </c>
      <c r="F20" s="61"/>
    </row>
    <row r="21" spans="1:6" x14ac:dyDescent="0.25">
      <c r="A21" s="183"/>
      <c r="B21" s="65"/>
      <c r="C21" s="33"/>
      <c r="E21" s="61" t="s">
        <v>135</v>
      </c>
    </row>
    <row r="22" spans="1:6" x14ac:dyDescent="0.25">
      <c r="A22" s="65"/>
      <c r="B22" s="65"/>
      <c r="C22" s="65"/>
    </row>
    <row r="23" spans="1:6" x14ac:dyDescent="0.25">
      <c r="A23" s="65"/>
      <c r="B23" s="65"/>
      <c r="C23" s="32"/>
    </row>
    <row r="24" spans="1:6" x14ac:dyDescent="0.25">
      <c r="A24" s="65"/>
      <c r="B24" s="65"/>
      <c r="C24" s="32"/>
    </row>
    <row r="25" spans="1:6" ht="15.75" x14ac:dyDescent="0.25">
      <c r="A25" s="33"/>
      <c r="B25" s="33"/>
      <c r="C25" s="34"/>
      <c r="E25" s="35"/>
    </row>
    <row r="26" spans="1:6" ht="15.75" x14ac:dyDescent="0.25">
      <c r="A26" s="33"/>
      <c r="B26" s="33"/>
      <c r="C26" s="34"/>
      <c r="E26" s="35"/>
    </row>
    <row r="27" spans="1:6" ht="15.75" x14ac:dyDescent="0.25">
      <c r="A27" s="33"/>
      <c r="B27" s="33"/>
      <c r="C27" s="34"/>
      <c r="E27" s="35"/>
    </row>
    <row r="28" spans="1:6" ht="15.75" x14ac:dyDescent="0.25">
      <c r="A28" s="33"/>
      <c r="B28" s="33"/>
      <c r="C28" s="34"/>
      <c r="E28" s="35"/>
    </row>
    <row r="29" spans="1:6" ht="15.75" x14ac:dyDescent="0.25">
      <c r="A29" s="33"/>
      <c r="B29" s="33"/>
      <c r="C29" s="34"/>
      <c r="E29" s="35"/>
    </row>
    <row r="30" spans="1:6" x14ac:dyDescent="0.25">
      <c r="A30" s="33"/>
      <c r="B30" s="33"/>
      <c r="C30" s="34"/>
    </row>
    <row r="31" spans="1:6" x14ac:dyDescent="0.25">
      <c r="A31" s="65"/>
      <c r="B31" s="65"/>
      <c r="C31" s="65"/>
    </row>
    <row r="32" spans="1:6" x14ac:dyDescent="0.25">
      <c r="A32" s="61"/>
      <c r="B32" s="64"/>
      <c r="C32" s="64">
        <f>SUM(C9:C31)</f>
        <v>220</v>
      </c>
      <c r="D32" s="61" t="s">
        <v>48</v>
      </c>
    </row>
    <row r="33" spans="1:5" x14ac:dyDescent="0.25">
      <c r="A33" s="64">
        <f>SUM(A9:A29)</f>
        <v>12</v>
      </c>
      <c r="B33" s="61" t="s">
        <v>49</v>
      </c>
      <c r="C33" s="61"/>
    </row>
    <row r="34" spans="1:5" x14ac:dyDescent="0.25">
      <c r="A34" s="61"/>
      <c r="B34" s="180">
        <f>C32/A33</f>
        <v>18.333333333333332</v>
      </c>
      <c r="C34" s="61" t="s">
        <v>50</v>
      </c>
    </row>
    <row r="35" spans="1:5" x14ac:dyDescent="0.25">
      <c r="A35" s="61"/>
      <c r="B35" s="61"/>
      <c r="C35" s="61"/>
      <c r="D35" s="65">
        <v>20</v>
      </c>
      <c r="E35" s="61" t="s">
        <v>51</v>
      </c>
    </row>
    <row r="36" spans="1:5" x14ac:dyDescent="0.25">
      <c r="A36" s="61"/>
      <c r="B36" s="61"/>
      <c r="C36" s="61"/>
      <c r="D36" s="67">
        <f>B34/D35</f>
        <v>0.91666666666666663</v>
      </c>
      <c r="E36" s="61" t="s">
        <v>52</v>
      </c>
    </row>
    <row r="37" spans="1:5" x14ac:dyDescent="0.25">
      <c r="A37" s="61"/>
      <c r="B37" s="61"/>
      <c r="C37" s="61"/>
    </row>
    <row r="38" spans="1:5" ht="15.75" x14ac:dyDescent="0.25">
      <c r="A38" s="153" t="s">
        <v>184</v>
      </c>
      <c r="B38" s="61"/>
      <c r="C38" s="61"/>
    </row>
  </sheetData>
  <pageMargins left="0.7" right="0.7" top="0.75" bottom="0.75" header="0.3" footer="0.3"/>
  <pageSetup scale="66"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1"/>
  <sheetViews>
    <sheetView workbookViewId="0">
      <selection activeCell="M52" sqref="M52"/>
    </sheetView>
  </sheetViews>
  <sheetFormatPr defaultColWidth="9.140625" defaultRowHeight="15" x14ac:dyDescent="0.25"/>
  <cols>
    <col min="1" max="1" width="5.28515625" style="61" customWidth="1"/>
    <col min="2" max="2" width="9.140625" style="61"/>
    <col min="3" max="3" width="10.28515625" style="61" customWidth="1"/>
    <col min="4" max="4" width="10.5703125" style="59" customWidth="1"/>
    <col min="5" max="16384" width="9.140625" style="59"/>
  </cols>
  <sheetData>
    <row r="1" spans="1:10" ht="21" x14ac:dyDescent="0.35">
      <c r="A1" s="63" t="s">
        <v>207</v>
      </c>
    </row>
    <row r="2" spans="1:10" x14ac:dyDescent="0.25">
      <c r="B2" s="65">
        <v>4.3</v>
      </c>
      <c r="C2" s="61" t="s">
        <v>24</v>
      </c>
      <c r="D2" s="295" t="s">
        <v>232</v>
      </c>
    </row>
    <row r="3" spans="1:10" x14ac:dyDescent="0.25">
      <c r="B3" s="65">
        <v>202</v>
      </c>
      <c r="C3" s="61" t="s">
        <v>26</v>
      </c>
      <c r="D3" s="208" t="s">
        <v>222</v>
      </c>
      <c r="E3" s="59" t="s">
        <v>71</v>
      </c>
    </row>
    <row r="4" spans="1:10" x14ac:dyDescent="0.25">
      <c r="B4" s="25" t="s">
        <v>27</v>
      </c>
      <c r="D4" s="26" t="s">
        <v>187</v>
      </c>
      <c r="E4" s="66"/>
      <c r="F4" s="66"/>
      <c r="G4" s="66"/>
      <c r="H4" s="66"/>
      <c r="I4" s="66"/>
      <c r="J4" s="66"/>
    </row>
    <row r="5" spans="1:10" x14ac:dyDescent="0.25">
      <c r="B5" s="28"/>
    </row>
    <row r="6" spans="1:10" x14ac:dyDescent="0.25">
      <c r="F6" s="26" t="s">
        <v>29</v>
      </c>
      <c r="G6" s="26"/>
      <c r="H6" s="26" t="s">
        <v>169</v>
      </c>
      <c r="I6" s="26"/>
      <c r="J6" s="26"/>
    </row>
    <row r="7" spans="1:10" ht="26.25" x14ac:dyDescent="0.25">
      <c r="A7" s="60" t="s">
        <v>31</v>
      </c>
      <c r="B7" s="60" t="s">
        <v>32</v>
      </c>
      <c r="C7" s="60" t="s">
        <v>33</v>
      </c>
    </row>
    <row r="8" spans="1:10" x14ac:dyDescent="0.25">
      <c r="B8" s="62" t="s">
        <v>34</v>
      </c>
      <c r="C8" s="185" t="s">
        <v>3</v>
      </c>
    </row>
    <row r="9" spans="1:10" x14ac:dyDescent="0.25">
      <c r="A9" s="184">
        <v>1</v>
      </c>
      <c r="B9" s="210">
        <v>1</v>
      </c>
      <c r="C9" s="211">
        <v>93</v>
      </c>
      <c r="E9" s="61" t="s">
        <v>35</v>
      </c>
      <c r="F9" s="61"/>
    </row>
    <row r="10" spans="1:10" x14ac:dyDescent="0.25">
      <c r="A10" s="184">
        <v>1</v>
      </c>
      <c r="B10" s="210">
        <v>2</v>
      </c>
      <c r="C10" s="212">
        <v>85</v>
      </c>
      <c r="E10" s="61" t="s">
        <v>36</v>
      </c>
      <c r="F10" s="61"/>
    </row>
    <row r="11" spans="1:10" x14ac:dyDescent="0.25">
      <c r="A11" s="184">
        <v>1</v>
      </c>
      <c r="B11" s="210">
        <v>3</v>
      </c>
      <c r="C11" s="212">
        <v>88</v>
      </c>
      <c r="E11" s="61" t="s">
        <v>37</v>
      </c>
      <c r="F11" s="61"/>
    </row>
    <row r="12" spans="1:10" x14ac:dyDescent="0.25">
      <c r="A12" s="184">
        <v>1</v>
      </c>
      <c r="B12" s="210">
        <v>4</v>
      </c>
      <c r="C12" s="212">
        <v>91</v>
      </c>
      <c r="E12" s="61"/>
      <c r="F12" s="61"/>
    </row>
    <row r="13" spans="1:10" x14ac:dyDescent="0.25">
      <c r="A13" s="184">
        <v>1</v>
      </c>
      <c r="B13" s="210">
        <v>5</v>
      </c>
      <c r="C13" s="212">
        <v>85</v>
      </c>
      <c r="E13" s="61" t="s">
        <v>38</v>
      </c>
      <c r="F13" s="61"/>
    </row>
    <row r="14" spans="1:10" x14ac:dyDescent="0.25">
      <c r="A14" s="184">
        <v>1</v>
      </c>
      <c r="B14" s="210">
        <v>6</v>
      </c>
      <c r="C14" s="212">
        <v>93</v>
      </c>
      <c r="E14" s="61" t="s">
        <v>39</v>
      </c>
      <c r="F14" s="61"/>
    </row>
    <row r="15" spans="1:10" x14ac:dyDescent="0.25">
      <c r="A15" s="184">
        <v>0</v>
      </c>
      <c r="B15" s="210">
        <v>7</v>
      </c>
      <c r="C15" s="212">
        <v>0</v>
      </c>
      <c r="E15" s="61" t="s">
        <v>40</v>
      </c>
      <c r="F15" s="61"/>
    </row>
    <row r="16" spans="1:10" x14ac:dyDescent="0.25">
      <c r="A16" s="184">
        <v>1</v>
      </c>
      <c r="B16" s="210">
        <v>8</v>
      </c>
      <c r="C16" s="212">
        <v>91</v>
      </c>
      <c r="E16" s="61" t="s">
        <v>41</v>
      </c>
      <c r="F16" s="61"/>
    </row>
    <row r="17" spans="1:6" x14ac:dyDescent="0.25">
      <c r="A17" s="184">
        <v>1</v>
      </c>
      <c r="B17" s="210">
        <v>9</v>
      </c>
      <c r="C17" s="212">
        <v>81</v>
      </c>
      <c r="E17" s="61" t="s">
        <v>42</v>
      </c>
      <c r="F17" s="61"/>
    </row>
    <row r="18" spans="1:6" x14ac:dyDescent="0.25">
      <c r="A18" s="184">
        <v>1</v>
      </c>
      <c r="B18" s="210">
        <v>10</v>
      </c>
      <c r="C18" s="212">
        <v>91</v>
      </c>
      <c r="E18" s="61" t="s">
        <v>43</v>
      </c>
      <c r="F18" s="61"/>
    </row>
    <row r="19" spans="1:6" x14ac:dyDescent="0.25">
      <c r="A19" s="184">
        <v>1</v>
      </c>
      <c r="B19" s="210">
        <v>11</v>
      </c>
      <c r="C19" s="212">
        <v>81</v>
      </c>
      <c r="E19" s="61" t="s">
        <v>44</v>
      </c>
      <c r="F19" s="61"/>
    </row>
    <row r="20" spans="1:6" x14ac:dyDescent="0.25">
      <c r="A20" s="184">
        <v>0</v>
      </c>
      <c r="B20" s="210">
        <v>12</v>
      </c>
      <c r="C20" s="212">
        <v>0</v>
      </c>
      <c r="E20" s="61" t="s">
        <v>45</v>
      </c>
    </row>
    <row r="21" spans="1:6" x14ac:dyDescent="0.25">
      <c r="A21" s="184">
        <v>1</v>
      </c>
      <c r="B21" s="210">
        <v>13</v>
      </c>
      <c r="C21" s="212">
        <v>85</v>
      </c>
      <c r="E21" s="61" t="s">
        <v>46</v>
      </c>
    </row>
    <row r="22" spans="1:6" x14ac:dyDescent="0.25">
      <c r="A22" s="183">
        <v>1</v>
      </c>
      <c r="B22" s="89">
        <v>14</v>
      </c>
      <c r="C22" s="58">
        <v>91</v>
      </c>
      <c r="E22" s="61" t="s">
        <v>135</v>
      </c>
    </row>
    <row r="23" spans="1:6" x14ac:dyDescent="0.25">
      <c r="A23" s="183">
        <v>1</v>
      </c>
      <c r="B23" s="89">
        <v>15</v>
      </c>
      <c r="C23" s="58">
        <v>96</v>
      </c>
      <c r="E23" s="61"/>
    </row>
    <row r="24" spans="1:6" x14ac:dyDescent="0.25">
      <c r="A24" s="65"/>
      <c r="B24" s="89"/>
      <c r="C24" s="58"/>
    </row>
    <row r="25" spans="1:6" x14ac:dyDescent="0.25">
      <c r="A25" s="65"/>
      <c r="B25" s="89"/>
      <c r="C25" s="58"/>
    </row>
    <row r="26" spans="1:6" x14ac:dyDescent="0.25">
      <c r="A26" s="65"/>
      <c r="B26" s="90"/>
      <c r="C26" s="58"/>
    </row>
    <row r="27" spans="1:6" ht="15.75" x14ac:dyDescent="0.25">
      <c r="A27" s="65"/>
      <c r="B27" s="90"/>
      <c r="C27" s="58"/>
      <c r="E27" s="35"/>
    </row>
    <row r="28" spans="1:6" ht="15.75" x14ac:dyDescent="0.25">
      <c r="A28" s="65"/>
      <c r="B28" s="90" t="s">
        <v>71</v>
      </c>
      <c r="C28" s="58"/>
      <c r="E28" s="35"/>
    </row>
    <row r="29" spans="1:6" ht="15.75" x14ac:dyDescent="0.25">
      <c r="A29" s="65"/>
      <c r="B29" s="89"/>
      <c r="C29" s="58"/>
      <c r="E29" s="35"/>
    </row>
    <row r="30" spans="1:6" ht="15.75" x14ac:dyDescent="0.25">
      <c r="A30" s="65"/>
      <c r="B30" s="89"/>
      <c r="C30" s="58"/>
      <c r="E30" s="35"/>
    </row>
    <row r="31" spans="1:6" ht="15.75" x14ac:dyDescent="0.25">
      <c r="A31" s="65"/>
      <c r="B31" s="89"/>
      <c r="C31" s="58"/>
      <c r="E31" s="35"/>
    </row>
    <row r="32" spans="1:6" x14ac:dyDescent="0.25">
      <c r="A32" s="65"/>
      <c r="B32" s="65"/>
      <c r="C32" s="72"/>
    </row>
    <row r="33" spans="1:11" x14ac:dyDescent="0.25">
      <c r="A33" s="65"/>
      <c r="B33" s="65"/>
      <c r="C33" s="72"/>
    </row>
    <row r="34" spans="1:11" x14ac:dyDescent="0.25">
      <c r="A34" s="65"/>
      <c r="B34" s="65"/>
      <c r="C34" s="72"/>
    </row>
    <row r="35" spans="1:11" x14ac:dyDescent="0.25">
      <c r="A35" s="65"/>
      <c r="B35" s="65"/>
      <c r="C35" s="72"/>
    </row>
    <row r="36" spans="1:11" x14ac:dyDescent="0.25">
      <c r="A36" s="65"/>
      <c r="B36" s="65"/>
      <c r="C36" s="72"/>
    </row>
    <row r="37" spans="1:11" x14ac:dyDescent="0.25">
      <c r="A37" s="65"/>
      <c r="B37" s="65"/>
      <c r="C37" s="73"/>
    </row>
    <row r="38" spans="1:11" x14ac:dyDescent="0.25">
      <c r="A38" s="65"/>
      <c r="B38" s="65"/>
      <c r="C38" s="65"/>
    </row>
    <row r="39" spans="1:11" x14ac:dyDescent="0.25">
      <c r="B39" s="64"/>
      <c r="C39" s="64">
        <f>SUM(C9:C38)</f>
        <v>1151</v>
      </c>
      <c r="D39" s="61" t="s">
        <v>48</v>
      </c>
    </row>
    <row r="40" spans="1:11" x14ac:dyDescent="0.25">
      <c r="A40" s="64">
        <f>SUM(A9:A38)</f>
        <v>13</v>
      </c>
      <c r="B40" s="61" t="s">
        <v>49</v>
      </c>
    </row>
    <row r="41" spans="1:11" x14ac:dyDescent="0.25">
      <c r="B41" s="180">
        <f>C39/A40</f>
        <v>88.538461538461533</v>
      </c>
      <c r="C41" s="61" t="s">
        <v>50</v>
      </c>
    </row>
    <row r="42" spans="1:11" x14ac:dyDescent="0.25">
      <c r="D42" s="65">
        <v>100</v>
      </c>
      <c r="E42" s="61" t="s">
        <v>51</v>
      </c>
    </row>
    <row r="43" spans="1:11" x14ac:dyDescent="0.25">
      <c r="D43" s="67">
        <f>B41/D42</f>
        <v>0.88538461538461533</v>
      </c>
      <c r="E43" s="61" t="s">
        <v>52</v>
      </c>
    </row>
    <row r="45" spans="1:11" ht="24" customHeight="1" x14ac:dyDescent="0.25">
      <c r="A45" s="152" t="s">
        <v>146</v>
      </c>
    </row>
    <row r="46" spans="1:11" x14ac:dyDescent="0.25">
      <c r="A46" s="75"/>
      <c r="B46" s="75"/>
      <c r="C46" s="75"/>
      <c r="D46" s="76"/>
      <c r="E46" s="76"/>
      <c r="F46" s="76"/>
      <c r="G46" s="76"/>
      <c r="H46" s="76"/>
      <c r="I46" s="76"/>
      <c r="J46" s="76"/>
      <c r="K46" s="76"/>
    </row>
    <row r="47" spans="1:11" x14ac:dyDescent="0.25">
      <c r="A47" s="75"/>
      <c r="B47" s="75"/>
      <c r="C47" s="75"/>
      <c r="D47" s="76"/>
      <c r="E47" s="76"/>
      <c r="F47" s="76"/>
      <c r="G47" s="76"/>
      <c r="H47" s="76"/>
      <c r="I47" s="76"/>
      <c r="J47" s="76"/>
      <c r="K47" s="76"/>
    </row>
    <row r="48" spans="1:11" x14ac:dyDescent="0.25">
      <c r="A48" s="75"/>
      <c r="B48" s="75"/>
      <c r="C48" s="75"/>
      <c r="D48" s="76"/>
      <c r="E48" s="76"/>
      <c r="F48" s="76"/>
      <c r="G48" s="76"/>
      <c r="H48" s="76"/>
      <c r="I48" s="76"/>
      <c r="J48" s="76"/>
      <c r="K48" s="76"/>
    </row>
    <row r="49" spans="1:11" x14ac:dyDescent="0.25">
      <c r="A49" s="75"/>
      <c r="B49" s="75"/>
      <c r="C49" s="75"/>
      <c r="D49" s="76"/>
      <c r="E49" s="76"/>
      <c r="F49" s="76"/>
      <c r="G49" s="76"/>
      <c r="H49" s="76"/>
      <c r="I49" s="76"/>
      <c r="J49" s="76"/>
      <c r="K49" s="76"/>
    </row>
    <row r="50" spans="1:11" x14ac:dyDescent="0.25">
      <c r="A50" s="75"/>
      <c r="B50" s="75"/>
      <c r="C50" s="75"/>
      <c r="D50" s="76"/>
      <c r="E50" s="76"/>
      <c r="F50" s="76"/>
      <c r="G50" s="76"/>
      <c r="H50" s="76"/>
      <c r="I50" s="76"/>
      <c r="J50" s="76"/>
      <c r="K50" s="76"/>
    </row>
    <row r="51" spans="1:11" x14ac:dyDescent="0.25">
      <c r="A51" s="75"/>
      <c r="B51" s="75"/>
      <c r="C51" s="75"/>
      <c r="D51" s="76"/>
      <c r="E51" s="76"/>
      <c r="F51" s="76"/>
      <c r="G51" s="76"/>
      <c r="H51" s="76"/>
      <c r="I51" s="76"/>
      <c r="J51" s="76"/>
      <c r="K51" s="76"/>
    </row>
  </sheetData>
  <pageMargins left="0.7" right="0.7" top="0.75" bottom="0.75" header="0.3" footer="0.3"/>
  <pageSetup scale="72"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K51"/>
  <sheetViews>
    <sheetView topLeftCell="A20" workbookViewId="0">
      <selection activeCell="C39" sqref="C39"/>
    </sheetView>
  </sheetViews>
  <sheetFormatPr defaultColWidth="9.140625" defaultRowHeight="15" x14ac:dyDescent="0.25"/>
  <cols>
    <col min="1" max="1" width="5.28515625" style="61" customWidth="1"/>
    <col min="2" max="2" width="9.140625" style="61"/>
    <col min="3" max="3" width="10.28515625" style="61" customWidth="1"/>
    <col min="4" max="16384" width="9.140625" style="59"/>
  </cols>
  <sheetData>
    <row r="1" spans="1:10" ht="21" x14ac:dyDescent="0.35">
      <c r="A1" s="63" t="s">
        <v>206</v>
      </c>
    </row>
    <row r="2" spans="1:10" x14ac:dyDescent="0.25">
      <c r="B2" s="65">
        <v>4.3</v>
      </c>
      <c r="C2" s="61" t="s">
        <v>24</v>
      </c>
      <c r="D2" s="144" t="s">
        <v>188</v>
      </c>
    </row>
    <row r="3" spans="1:10" x14ac:dyDescent="0.25">
      <c r="B3" s="65" t="s">
        <v>94</v>
      </c>
      <c r="C3" s="61" t="s">
        <v>26</v>
      </c>
      <c r="D3" s="144" t="s">
        <v>181</v>
      </c>
      <c r="E3" s="59" t="s">
        <v>71</v>
      </c>
    </row>
    <row r="4" spans="1:10" x14ac:dyDescent="0.25">
      <c r="B4" s="25" t="s">
        <v>27</v>
      </c>
      <c r="D4" s="26" t="s">
        <v>187</v>
      </c>
      <c r="E4" s="66"/>
      <c r="F4" s="66"/>
      <c r="G4" s="66"/>
      <c r="H4" s="66"/>
      <c r="I4" s="66"/>
      <c r="J4" s="66"/>
    </row>
    <row r="5" spans="1:10" x14ac:dyDescent="0.25">
      <c r="B5" s="28"/>
    </row>
    <row r="6" spans="1:10" x14ac:dyDescent="0.25">
      <c r="F6" s="26" t="s">
        <v>29</v>
      </c>
      <c r="G6" s="26"/>
      <c r="H6" s="26" t="s">
        <v>173</v>
      </c>
      <c r="I6" s="26"/>
      <c r="J6" s="26"/>
    </row>
    <row r="7" spans="1:10" ht="26.25" x14ac:dyDescent="0.25">
      <c r="A7" s="60" t="s">
        <v>31</v>
      </c>
      <c r="B7" s="60" t="s">
        <v>32</v>
      </c>
      <c r="C7" s="60" t="s">
        <v>33</v>
      </c>
    </row>
    <row r="8" spans="1:10" x14ac:dyDescent="0.25">
      <c r="B8" s="62" t="s">
        <v>34</v>
      </c>
      <c r="C8" s="185" t="s">
        <v>3</v>
      </c>
    </row>
    <row r="9" spans="1:10" x14ac:dyDescent="0.25">
      <c r="A9" s="183">
        <v>1</v>
      </c>
      <c r="B9" s="89">
        <v>1</v>
      </c>
      <c r="C9" s="188">
        <v>100.6</v>
      </c>
      <c r="E9" s="61" t="s">
        <v>35</v>
      </c>
      <c r="F9" s="61"/>
    </row>
    <row r="10" spans="1:10" x14ac:dyDescent="0.25">
      <c r="A10" s="183">
        <v>1</v>
      </c>
      <c r="B10" s="89">
        <v>2</v>
      </c>
      <c r="C10" s="189">
        <v>89.87</v>
      </c>
      <c r="E10" s="61" t="s">
        <v>36</v>
      </c>
      <c r="F10" s="61"/>
    </row>
    <row r="11" spans="1:10" x14ac:dyDescent="0.25">
      <c r="A11" s="183">
        <v>1</v>
      </c>
      <c r="B11" s="89">
        <v>3</v>
      </c>
      <c r="C11" s="189">
        <v>88</v>
      </c>
      <c r="E11" s="61" t="s">
        <v>37</v>
      </c>
      <c r="F11" s="61"/>
    </row>
    <row r="12" spans="1:10" x14ac:dyDescent="0.25">
      <c r="A12" s="183">
        <v>1</v>
      </c>
      <c r="B12" s="89">
        <v>4</v>
      </c>
      <c r="C12" s="189">
        <v>77</v>
      </c>
      <c r="E12" s="61"/>
      <c r="F12" s="61"/>
    </row>
    <row r="13" spans="1:10" x14ac:dyDescent="0.25">
      <c r="A13" s="183">
        <v>1</v>
      </c>
      <c r="B13" s="89">
        <v>5</v>
      </c>
      <c r="C13" s="189">
        <v>101.48</v>
      </c>
      <c r="E13" s="61" t="s">
        <v>38</v>
      </c>
      <c r="F13" s="61"/>
    </row>
    <row r="14" spans="1:10" x14ac:dyDescent="0.25">
      <c r="A14" s="183">
        <v>1</v>
      </c>
      <c r="B14" s="89">
        <v>6</v>
      </c>
      <c r="C14" s="189">
        <v>93.32</v>
      </c>
      <c r="E14" s="61" t="s">
        <v>39</v>
      </c>
      <c r="F14" s="61"/>
    </row>
    <row r="15" spans="1:10" x14ac:dyDescent="0.25">
      <c r="A15" s="183">
        <v>1</v>
      </c>
      <c r="B15" s="89">
        <v>7</v>
      </c>
      <c r="C15" s="189">
        <v>101.1</v>
      </c>
      <c r="E15" s="61" t="s">
        <v>40</v>
      </c>
      <c r="F15" s="61"/>
    </row>
    <row r="16" spans="1:10" x14ac:dyDescent="0.25">
      <c r="A16" s="183">
        <v>1</v>
      </c>
      <c r="B16" s="89">
        <v>8</v>
      </c>
      <c r="C16" s="189">
        <v>98.2</v>
      </c>
      <c r="E16" s="61" t="s">
        <v>41</v>
      </c>
      <c r="F16" s="61"/>
    </row>
    <row r="17" spans="1:6" x14ac:dyDescent="0.25">
      <c r="A17" s="183">
        <v>1</v>
      </c>
      <c r="B17" s="89">
        <v>9</v>
      </c>
      <c r="C17" s="189">
        <v>85.56</v>
      </c>
      <c r="E17" s="61" t="s">
        <v>42</v>
      </c>
      <c r="F17" s="61"/>
    </row>
    <row r="18" spans="1:6" x14ac:dyDescent="0.25">
      <c r="A18" s="183">
        <v>1</v>
      </c>
      <c r="B18" s="89">
        <v>10</v>
      </c>
      <c r="C18" s="189">
        <v>92.23</v>
      </c>
      <c r="E18" s="61" t="s">
        <v>43</v>
      </c>
      <c r="F18" s="61"/>
    </row>
    <row r="19" spans="1:6" x14ac:dyDescent="0.25">
      <c r="A19" s="183">
        <v>1</v>
      </c>
      <c r="B19" s="89">
        <v>11</v>
      </c>
      <c r="C19" s="189">
        <v>100.98</v>
      </c>
      <c r="E19" s="61" t="s">
        <v>44</v>
      </c>
      <c r="F19" s="61"/>
    </row>
    <row r="20" spans="1:6" x14ac:dyDescent="0.25">
      <c r="A20" s="183">
        <v>1</v>
      </c>
      <c r="B20" s="89">
        <v>12</v>
      </c>
      <c r="C20" s="189">
        <v>92.5</v>
      </c>
      <c r="E20" s="61" t="s">
        <v>45</v>
      </c>
    </row>
    <row r="21" spans="1:6" x14ac:dyDescent="0.25">
      <c r="A21" s="183">
        <v>1</v>
      </c>
      <c r="B21" s="89">
        <v>13</v>
      </c>
      <c r="C21" s="189">
        <v>90.35</v>
      </c>
      <c r="E21" s="61" t="s">
        <v>46</v>
      </c>
    </row>
    <row r="22" spans="1:6" x14ac:dyDescent="0.25">
      <c r="A22" s="183">
        <v>1</v>
      </c>
      <c r="B22" s="89">
        <v>14</v>
      </c>
      <c r="C22" s="189">
        <v>92.82</v>
      </c>
      <c r="E22" s="61" t="s">
        <v>135</v>
      </c>
    </row>
    <row r="23" spans="1:6" x14ac:dyDescent="0.25">
      <c r="A23" s="183">
        <v>1</v>
      </c>
      <c r="B23" s="89">
        <v>15</v>
      </c>
      <c r="C23" s="189">
        <v>97.1</v>
      </c>
      <c r="E23" s="61"/>
    </row>
    <row r="24" spans="1:6" x14ac:dyDescent="0.25">
      <c r="A24" s="65"/>
      <c r="B24" s="89"/>
      <c r="C24" s="58"/>
    </row>
    <row r="25" spans="1:6" x14ac:dyDescent="0.25">
      <c r="A25" s="65"/>
      <c r="B25" s="89"/>
      <c r="C25" s="58"/>
    </row>
    <row r="26" spans="1:6" x14ac:dyDescent="0.25">
      <c r="A26" s="65"/>
      <c r="B26" s="90"/>
      <c r="C26" s="58"/>
    </row>
    <row r="27" spans="1:6" ht="15.75" x14ac:dyDescent="0.25">
      <c r="A27" s="65"/>
      <c r="B27" s="90"/>
      <c r="C27" s="58"/>
      <c r="E27" s="35"/>
    </row>
    <row r="28" spans="1:6" ht="15.75" x14ac:dyDescent="0.25">
      <c r="A28" s="65"/>
      <c r="B28" s="90" t="s">
        <v>71</v>
      </c>
      <c r="C28" s="58"/>
      <c r="E28" s="35"/>
    </row>
    <row r="29" spans="1:6" ht="15.75" x14ac:dyDescent="0.25">
      <c r="A29" s="65"/>
      <c r="B29" s="89"/>
      <c r="C29" s="58"/>
      <c r="E29" s="35"/>
    </row>
    <row r="30" spans="1:6" ht="15.75" x14ac:dyDescent="0.25">
      <c r="A30" s="65"/>
      <c r="B30" s="89"/>
      <c r="C30" s="58"/>
      <c r="E30" s="35"/>
    </row>
    <row r="31" spans="1:6" ht="15.75" x14ac:dyDescent="0.25">
      <c r="A31" s="65"/>
      <c r="B31" s="89"/>
      <c r="C31" s="58"/>
      <c r="E31" s="35"/>
    </row>
    <row r="32" spans="1:6" x14ac:dyDescent="0.25">
      <c r="A32" s="65"/>
      <c r="B32" s="65"/>
      <c r="C32" s="72"/>
    </row>
    <row r="33" spans="1:11" x14ac:dyDescent="0.25">
      <c r="A33" s="65"/>
      <c r="B33" s="65"/>
      <c r="C33" s="72"/>
    </row>
    <row r="34" spans="1:11" x14ac:dyDescent="0.25">
      <c r="A34" s="65"/>
      <c r="B34" s="65"/>
      <c r="C34" s="72"/>
    </row>
    <row r="35" spans="1:11" x14ac:dyDescent="0.25">
      <c r="A35" s="65"/>
      <c r="B35" s="65"/>
      <c r="C35" s="72"/>
    </row>
    <row r="36" spans="1:11" x14ac:dyDescent="0.25">
      <c r="A36" s="65"/>
      <c r="B36" s="65"/>
      <c r="C36" s="72"/>
    </row>
    <row r="37" spans="1:11" x14ac:dyDescent="0.25">
      <c r="A37" s="65"/>
      <c r="B37" s="65"/>
      <c r="C37" s="73"/>
    </row>
    <row r="38" spans="1:11" x14ac:dyDescent="0.25">
      <c r="A38" s="65"/>
      <c r="B38" s="65"/>
      <c r="C38" s="65"/>
    </row>
    <row r="39" spans="1:11" x14ac:dyDescent="0.25">
      <c r="B39" s="64"/>
      <c r="C39" s="180">
        <f>SUM(C9:C38)</f>
        <v>1401.11</v>
      </c>
      <c r="D39" s="61" t="s">
        <v>48</v>
      </c>
    </row>
    <row r="40" spans="1:11" x14ac:dyDescent="0.25">
      <c r="A40" s="64">
        <f>SUM(A9:A38)</f>
        <v>15</v>
      </c>
      <c r="B40" s="61" t="s">
        <v>49</v>
      </c>
    </row>
    <row r="41" spans="1:11" x14ac:dyDescent="0.25">
      <c r="B41" s="180">
        <f>C39/A40</f>
        <v>93.407333333333327</v>
      </c>
      <c r="C41" s="61" t="s">
        <v>50</v>
      </c>
    </row>
    <row r="42" spans="1:11" x14ac:dyDescent="0.25">
      <c r="D42" s="65">
        <v>100</v>
      </c>
      <c r="E42" s="61" t="s">
        <v>51</v>
      </c>
    </row>
    <row r="43" spans="1:11" x14ac:dyDescent="0.25">
      <c r="D43" s="67">
        <f>B41/D42</f>
        <v>0.93407333333333331</v>
      </c>
      <c r="E43" s="61" t="s">
        <v>52</v>
      </c>
    </row>
    <row r="45" spans="1:11" ht="24" customHeight="1" x14ac:dyDescent="0.25">
      <c r="A45" s="96" t="s">
        <v>146</v>
      </c>
    </row>
    <row r="46" spans="1:11" x14ac:dyDescent="0.25">
      <c r="A46" s="75"/>
      <c r="B46" s="75"/>
      <c r="C46" s="75"/>
      <c r="D46" s="76"/>
      <c r="E46" s="76"/>
      <c r="F46" s="76"/>
      <c r="G46" s="76"/>
      <c r="H46" s="76"/>
      <c r="I46" s="76"/>
      <c r="J46" s="76"/>
      <c r="K46" s="76"/>
    </row>
    <row r="47" spans="1:11" x14ac:dyDescent="0.25">
      <c r="A47" s="75"/>
      <c r="B47" s="75"/>
      <c r="C47" s="75"/>
      <c r="D47" s="76"/>
      <c r="E47" s="76"/>
      <c r="F47" s="76"/>
      <c r="G47" s="76"/>
      <c r="H47" s="76"/>
      <c r="I47" s="76"/>
      <c r="J47" s="76"/>
      <c r="K47" s="76"/>
    </row>
    <row r="48" spans="1:11" x14ac:dyDescent="0.25">
      <c r="A48" s="75"/>
      <c r="B48" s="75"/>
      <c r="C48" s="75"/>
      <c r="D48" s="76"/>
      <c r="E48" s="76"/>
      <c r="F48" s="76"/>
      <c r="G48" s="76"/>
      <c r="H48" s="76"/>
      <c r="I48" s="76"/>
      <c r="J48" s="76"/>
      <c r="K48" s="76"/>
    </row>
    <row r="49" spans="1:11" x14ac:dyDescent="0.25">
      <c r="A49" s="75"/>
      <c r="B49" s="75"/>
      <c r="C49" s="75"/>
      <c r="D49" s="76"/>
      <c r="E49" s="76"/>
      <c r="F49" s="76"/>
      <c r="G49" s="76"/>
      <c r="H49" s="76"/>
      <c r="I49" s="76"/>
      <c r="J49" s="76"/>
      <c r="K49" s="76"/>
    </row>
    <row r="50" spans="1:11" x14ac:dyDescent="0.25">
      <c r="A50" s="75"/>
      <c r="B50" s="75"/>
      <c r="C50" s="75"/>
      <c r="D50" s="76"/>
      <c r="E50" s="76"/>
      <c r="F50" s="76"/>
      <c r="G50" s="76"/>
      <c r="H50" s="76"/>
      <c r="I50" s="76"/>
      <c r="J50" s="76"/>
      <c r="K50" s="76"/>
    </row>
    <row r="51" spans="1:11" x14ac:dyDescent="0.25">
      <c r="A51" s="75"/>
      <c r="B51" s="75"/>
      <c r="C51" s="75"/>
      <c r="D51" s="76"/>
      <c r="E51" s="76"/>
      <c r="F51" s="76"/>
      <c r="G51" s="76"/>
      <c r="H51" s="76"/>
      <c r="I51" s="76"/>
      <c r="J51" s="76"/>
      <c r="K51" s="76"/>
    </row>
  </sheetData>
  <pageMargins left="0.7" right="0.7" top="0.75" bottom="0.75" header="0.3" footer="0.3"/>
  <pageSetup scale="74" orientation="portrait" r:id="rId1"/>
  <drawing r:id="rId2"/>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dimension ref="A1:K51"/>
  <sheetViews>
    <sheetView topLeftCell="A19" workbookViewId="0">
      <selection activeCell="E24" sqref="E24"/>
    </sheetView>
  </sheetViews>
  <sheetFormatPr defaultColWidth="9.140625" defaultRowHeight="15" x14ac:dyDescent="0.25"/>
  <cols>
    <col min="1" max="1" width="5.28515625" style="61" customWidth="1"/>
    <col min="2" max="3" width="9.140625" style="61"/>
    <col min="4" max="16384" width="9.140625" style="59"/>
  </cols>
  <sheetData>
    <row r="1" spans="1:10" ht="21" x14ac:dyDescent="0.35">
      <c r="A1" s="63" t="s">
        <v>66</v>
      </c>
    </row>
    <row r="2" spans="1:10" x14ac:dyDescent="0.25">
      <c r="B2" s="65">
        <v>4.3</v>
      </c>
      <c r="C2" s="61" t="s">
        <v>24</v>
      </c>
      <c r="E2" s="59" t="s">
        <v>91</v>
      </c>
    </row>
    <row r="3" spans="1:10" x14ac:dyDescent="0.25">
      <c r="B3" s="65" t="s">
        <v>94</v>
      </c>
      <c r="C3" s="61" t="s">
        <v>26</v>
      </c>
      <c r="E3" s="59" t="s">
        <v>71</v>
      </c>
    </row>
    <row r="4" spans="1:10" x14ac:dyDescent="0.25">
      <c r="B4" s="25" t="s">
        <v>27</v>
      </c>
      <c r="D4" s="26" t="s">
        <v>93</v>
      </c>
      <c r="E4" s="66"/>
      <c r="F4" s="66"/>
      <c r="G4" s="66"/>
      <c r="H4" s="66"/>
      <c r="I4" s="66"/>
      <c r="J4" s="66"/>
    </row>
    <row r="5" spans="1:10" x14ac:dyDescent="0.25">
      <c r="B5" s="28"/>
    </row>
    <row r="6" spans="1:10" x14ac:dyDescent="0.25">
      <c r="F6" s="26" t="s">
        <v>29</v>
      </c>
      <c r="G6" s="26"/>
      <c r="H6" s="26" t="s">
        <v>87</v>
      </c>
      <c r="I6" s="26"/>
      <c r="J6" s="26"/>
    </row>
    <row r="7" spans="1:10" ht="26.25" x14ac:dyDescent="0.25">
      <c r="A7" s="60" t="s">
        <v>31</v>
      </c>
      <c r="B7" s="60" t="s">
        <v>32</v>
      </c>
      <c r="C7" s="60" t="s">
        <v>33</v>
      </c>
    </row>
    <row r="8" spans="1:10" x14ac:dyDescent="0.25">
      <c r="B8" s="62" t="s">
        <v>34</v>
      </c>
      <c r="C8" s="58" t="s">
        <v>3</v>
      </c>
    </row>
    <row r="9" spans="1:10" x14ac:dyDescent="0.25">
      <c r="A9" s="65"/>
      <c r="B9" s="89">
        <v>1</v>
      </c>
      <c r="C9" s="58">
        <v>90</v>
      </c>
      <c r="E9" s="61" t="s">
        <v>35</v>
      </c>
      <c r="F9" s="61"/>
    </row>
    <row r="10" spans="1:10" x14ac:dyDescent="0.25">
      <c r="A10" s="65"/>
      <c r="B10" s="89">
        <v>2</v>
      </c>
      <c r="C10" s="58">
        <v>90</v>
      </c>
      <c r="E10" s="61" t="s">
        <v>36</v>
      </c>
      <c r="F10" s="61"/>
    </row>
    <row r="11" spans="1:10" x14ac:dyDescent="0.25">
      <c r="A11" s="65"/>
      <c r="B11" s="89">
        <v>3</v>
      </c>
      <c r="C11" s="58">
        <v>90</v>
      </c>
      <c r="E11" s="61" t="s">
        <v>37</v>
      </c>
      <c r="F11" s="61"/>
    </row>
    <row r="12" spans="1:10" x14ac:dyDescent="0.25">
      <c r="A12" s="65"/>
      <c r="B12" s="89">
        <v>4</v>
      </c>
      <c r="C12" s="58">
        <v>90</v>
      </c>
      <c r="E12" s="61"/>
      <c r="F12" s="61"/>
    </row>
    <row r="13" spans="1:10" x14ac:dyDescent="0.25">
      <c r="A13" s="65"/>
      <c r="B13" s="89">
        <v>5</v>
      </c>
      <c r="C13" s="58">
        <v>90</v>
      </c>
      <c r="E13" s="61" t="s">
        <v>38</v>
      </c>
      <c r="F13" s="61"/>
    </row>
    <row r="14" spans="1:10" x14ac:dyDescent="0.25">
      <c r="A14" s="65"/>
      <c r="B14" s="89">
        <v>6</v>
      </c>
      <c r="C14" s="58">
        <v>90</v>
      </c>
      <c r="E14" s="61" t="s">
        <v>39</v>
      </c>
      <c r="F14" s="61"/>
    </row>
    <row r="15" spans="1:10" x14ac:dyDescent="0.25">
      <c r="A15" s="65"/>
      <c r="B15" s="89">
        <v>7</v>
      </c>
      <c r="C15" s="58">
        <v>90</v>
      </c>
      <c r="E15" s="61" t="s">
        <v>40</v>
      </c>
      <c r="F15" s="61"/>
    </row>
    <row r="16" spans="1:10" x14ac:dyDescent="0.25">
      <c r="A16" s="65"/>
      <c r="B16" s="89">
        <v>8</v>
      </c>
      <c r="C16" s="58">
        <v>90</v>
      </c>
      <c r="E16" s="61" t="s">
        <v>41</v>
      </c>
      <c r="F16" s="61"/>
    </row>
    <row r="17" spans="1:6" x14ac:dyDescent="0.25">
      <c r="A17" s="65"/>
      <c r="B17" s="89">
        <v>9</v>
      </c>
      <c r="C17" s="58">
        <v>90</v>
      </c>
      <c r="E17" s="61" t="s">
        <v>42</v>
      </c>
      <c r="F17" s="61"/>
    </row>
    <row r="18" spans="1:6" x14ac:dyDescent="0.25">
      <c r="A18" s="65"/>
      <c r="B18" s="89">
        <v>10</v>
      </c>
      <c r="C18" s="58">
        <v>90</v>
      </c>
      <c r="E18" s="61" t="s">
        <v>43</v>
      </c>
      <c r="F18" s="61"/>
    </row>
    <row r="19" spans="1:6" x14ac:dyDescent="0.25">
      <c r="A19" s="65"/>
      <c r="B19" s="89">
        <v>11</v>
      </c>
      <c r="C19" s="58">
        <v>90</v>
      </c>
      <c r="E19" s="61" t="s">
        <v>44</v>
      </c>
      <c r="F19" s="61"/>
    </row>
    <row r="20" spans="1:6" x14ac:dyDescent="0.25">
      <c r="A20" s="65"/>
      <c r="B20" s="89">
        <v>12</v>
      </c>
      <c r="C20" s="58">
        <v>90</v>
      </c>
      <c r="E20" s="61" t="s">
        <v>45</v>
      </c>
    </row>
    <row r="21" spans="1:6" x14ac:dyDescent="0.25">
      <c r="A21" s="65"/>
      <c r="B21" s="89">
        <v>13</v>
      </c>
      <c r="C21" s="58">
        <v>90</v>
      </c>
      <c r="E21" s="61" t="s">
        <v>46</v>
      </c>
    </row>
    <row r="22" spans="1:6" x14ac:dyDescent="0.25">
      <c r="A22" s="65"/>
      <c r="B22" s="89">
        <v>14</v>
      </c>
      <c r="C22" s="58">
        <v>90</v>
      </c>
    </row>
    <row r="23" spans="1:6" x14ac:dyDescent="0.25">
      <c r="A23" s="65"/>
      <c r="B23" s="89">
        <v>15</v>
      </c>
      <c r="C23" s="58">
        <v>90</v>
      </c>
      <c r="E23" s="61" t="s">
        <v>47</v>
      </c>
    </row>
    <row r="24" spans="1:6" x14ac:dyDescent="0.25">
      <c r="A24" s="65"/>
      <c r="B24" s="89">
        <v>16</v>
      </c>
      <c r="C24" s="58">
        <v>90</v>
      </c>
      <c r="E24" s="61" t="s">
        <v>163</v>
      </c>
    </row>
    <row r="25" spans="1:6" x14ac:dyDescent="0.25">
      <c r="A25" s="65"/>
      <c r="B25" s="89">
        <v>17</v>
      </c>
      <c r="C25" s="58">
        <v>90</v>
      </c>
    </row>
    <row r="26" spans="1:6" x14ac:dyDescent="0.25">
      <c r="A26" s="65"/>
      <c r="B26" s="90">
        <v>18</v>
      </c>
      <c r="C26" s="58">
        <v>90</v>
      </c>
    </row>
    <row r="27" spans="1:6" ht="15.75" x14ac:dyDescent="0.25">
      <c r="A27" s="65"/>
      <c r="B27" s="90">
        <v>19</v>
      </c>
      <c r="C27" s="58">
        <v>90</v>
      </c>
      <c r="E27" s="35"/>
    </row>
    <row r="28" spans="1:6" ht="15.75" x14ac:dyDescent="0.25">
      <c r="A28" s="65"/>
      <c r="B28" s="90" t="s">
        <v>71</v>
      </c>
      <c r="C28" s="58"/>
      <c r="E28" s="35"/>
    </row>
    <row r="29" spans="1:6" ht="15.75" x14ac:dyDescent="0.25">
      <c r="A29" s="65"/>
      <c r="B29" s="89"/>
      <c r="C29" s="58"/>
      <c r="E29" s="35"/>
    </row>
    <row r="30" spans="1:6" ht="15.75" x14ac:dyDescent="0.25">
      <c r="A30" s="65"/>
      <c r="B30" s="89"/>
      <c r="C30" s="58"/>
      <c r="E30" s="35"/>
    </row>
    <row r="31" spans="1:6" ht="15.75" x14ac:dyDescent="0.25">
      <c r="A31" s="65"/>
      <c r="B31" s="89"/>
      <c r="C31" s="58"/>
      <c r="E31" s="35"/>
    </row>
    <row r="32" spans="1:6" x14ac:dyDescent="0.25">
      <c r="A32" s="65"/>
      <c r="B32" s="65"/>
      <c r="C32" s="72"/>
    </row>
    <row r="33" spans="1:11" x14ac:dyDescent="0.25">
      <c r="A33" s="65"/>
      <c r="B33" s="65"/>
      <c r="C33" s="72"/>
    </row>
    <row r="34" spans="1:11" x14ac:dyDescent="0.25">
      <c r="A34" s="65"/>
      <c r="B34" s="65"/>
      <c r="C34" s="72"/>
    </row>
    <row r="35" spans="1:11" x14ac:dyDescent="0.25">
      <c r="A35" s="65"/>
      <c r="B35" s="65"/>
      <c r="C35" s="72"/>
    </row>
    <row r="36" spans="1:11" x14ac:dyDescent="0.25">
      <c r="A36" s="65"/>
      <c r="B36" s="65"/>
      <c r="C36" s="72"/>
    </row>
    <row r="37" spans="1:11" x14ac:dyDescent="0.25">
      <c r="A37" s="65"/>
      <c r="B37" s="65"/>
      <c r="C37" s="73"/>
    </row>
    <row r="38" spans="1:11" x14ac:dyDescent="0.25">
      <c r="A38" s="65"/>
      <c r="B38" s="65"/>
      <c r="C38" s="65"/>
    </row>
    <row r="39" spans="1:11" x14ac:dyDescent="0.25">
      <c r="C39" s="64">
        <f>SUM(C9:C38)</f>
        <v>1710</v>
      </c>
      <c r="D39" s="61" t="s">
        <v>48</v>
      </c>
    </row>
    <row r="40" spans="1:11" x14ac:dyDescent="0.25">
      <c r="A40" s="64">
        <v>19</v>
      </c>
      <c r="B40" s="61" t="s">
        <v>49</v>
      </c>
    </row>
    <row r="41" spans="1:11" x14ac:dyDescent="0.25">
      <c r="B41" s="64">
        <f>C39/A40</f>
        <v>90</v>
      </c>
      <c r="C41" s="61" t="s">
        <v>50</v>
      </c>
    </row>
    <row r="42" spans="1:11" x14ac:dyDescent="0.25">
      <c r="D42" s="65">
        <v>100</v>
      </c>
      <c r="E42" s="61" t="s">
        <v>51</v>
      </c>
    </row>
    <row r="43" spans="1:11" x14ac:dyDescent="0.25">
      <c r="D43" s="67">
        <f>B41/D42</f>
        <v>0.9</v>
      </c>
      <c r="E43" s="61" t="s">
        <v>52</v>
      </c>
    </row>
    <row r="45" spans="1:11" ht="24" customHeight="1" x14ac:dyDescent="0.25">
      <c r="A45" s="96" t="s">
        <v>146</v>
      </c>
    </row>
    <row r="46" spans="1:11" x14ac:dyDescent="0.25">
      <c r="A46" s="75"/>
      <c r="B46" s="75"/>
      <c r="C46" s="75"/>
      <c r="D46" s="76"/>
      <c r="E46" s="76"/>
      <c r="F46" s="76"/>
      <c r="G46" s="76"/>
      <c r="H46" s="76"/>
      <c r="I46" s="76"/>
      <c r="J46" s="76"/>
      <c r="K46" s="76"/>
    </row>
    <row r="47" spans="1:11" x14ac:dyDescent="0.25">
      <c r="A47" s="75"/>
      <c r="B47" s="75"/>
      <c r="C47" s="75"/>
      <c r="D47" s="76"/>
      <c r="E47" s="76"/>
      <c r="F47" s="76"/>
      <c r="G47" s="76"/>
      <c r="H47" s="76"/>
      <c r="I47" s="76"/>
      <c r="J47" s="76"/>
      <c r="K47" s="76"/>
    </row>
    <row r="48" spans="1:11" x14ac:dyDescent="0.25">
      <c r="A48" s="75"/>
      <c r="B48" s="75"/>
      <c r="C48" s="75"/>
      <c r="D48" s="76"/>
      <c r="E48" s="76"/>
      <c r="F48" s="76"/>
      <c r="G48" s="76"/>
      <c r="H48" s="76"/>
      <c r="I48" s="76"/>
      <c r="J48" s="76"/>
      <c r="K48" s="76"/>
    </row>
    <row r="49" spans="1:11" x14ac:dyDescent="0.25">
      <c r="A49" s="75"/>
      <c r="B49" s="75"/>
      <c r="C49" s="75"/>
      <c r="D49" s="76"/>
      <c r="E49" s="76"/>
      <c r="F49" s="76"/>
      <c r="G49" s="76"/>
      <c r="H49" s="76"/>
      <c r="I49" s="76"/>
      <c r="J49" s="76"/>
      <c r="K49" s="76"/>
    </row>
    <row r="50" spans="1:11" x14ac:dyDescent="0.25">
      <c r="A50" s="75"/>
      <c r="B50" s="75"/>
      <c r="C50" s="75"/>
      <c r="D50" s="76"/>
      <c r="E50" s="76"/>
      <c r="F50" s="76"/>
      <c r="G50" s="76"/>
      <c r="H50" s="76"/>
      <c r="I50" s="76"/>
      <c r="J50" s="76"/>
      <c r="K50" s="76"/>
    </row>
    <row r="51" spans="1:11" x14ac:dyDescent="0.25">
      <c r="A51" s="75"/>
      <c r="B51" s="75"/>
      <c r="C51" s="75"/>
      <c r="D51" s="76"/>
      <c r="E51" s="76"/>
      <c r="F51" s="76"/>
      <c r="G51" s="76"/>
      <c r="H51" s="76"/>
      <c r="I51" s="76"/>
      <c r="J51" s="76"/>
      <c r="K51" s="76"/>
    </row>
  </sheetData>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19458" r:id="rId4">
          <objectPr defaultSize="0" autoPict="0" r:id="rId5">
            <anchor moveWithCells="1">
              <from>
                <xdr:col>1</xdr:col>
                <xdr:colOff>0</xdr:colOff>
                <xdr:row>46</xdr:row>
                <xdr:rowOff>0</xdr:rowOff>
              </from>
              <to>
                <xdr:col>14</xdr:col>
                <xdr:colOff>447675</xdr:colOff>
                <xdr:row>77</xdr:row>
                <xdr:rowOff>0</xdr:rowOff>
              </to>
            </anchor>
          </objectPr>
        </oleObject>
      </mc:Choice>
      <mc:Fallback>
        <oleObject progId="Word.Document.12" shapeId="19458" r:id="rId4"/>
      </mc:Fallback>
    </mc:AlternateContent>
  </oleObjec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8"/>
  <sheetViews>
    <sheetView workbookViewId="0">
      <selection activeCell="I13" sqref="I13"/>
    </sheetView>
  </sheetViews>
  <sheetFormatPr defaultColWidth="9.140625" defaultRowHeight="15" x14ac:dyDescent="0.25"/>
  <cols>
    <col min="1" max="2" width="9.140625" style="59"/>
    <col min="3" max="3" width="10.5703125" style="59" customWidth="1"/>
    <col min="4" max="16384" width="9.140625" style="59"/>
  </cols>
  <sheetData>
    <row r="1" spans="1:22" ht="21" x14ac:dyDescent="0.35">
      <c r="A1" s="63" t="s">
        <v>23</v>
      </c>
      <c r="B1" s="61"/>
      <c r="C1" s="61"/>
      <c r="I1" s="63" t="s">
        <v>53</v>
      </c>
      <c r="M1" s="74"/>
      <c r="N1" s="75"/>
      <c r="O1" s="75"/>
      <c r="P1" s="76"/>
      <c r="Q1" s="76"/>
      <c r="R1" s="76"/>
      <c r="S1" s="76"/>
      <c r="T1" s="76"/>
      <c r="U1" s="74"/>
    </row>
    <row r="2" spans="1:22" x14ac:dyDescent="0.25">
      <c r="A2" s="61"/>
      <c r="B2" s="65">
        <v>5.0999999999999996</v>
      </c>
      <c r="C2" s="61" t="s">
        <v>24</v>
      </c>
      <c r="D2" s="297" t="s">
        <v>233</v>
      </c>
      <c r="M2" s="75"/>
      <c r="N2" s="28"/>
      <c r="O2" s="75"/>
      <c r="P2" s="76"/>
      <c r="Q2" s="76"/>
      <c r="R2" s="76"/>
      <c r="S2" s="76"/>
      <c r="T2" s="76"/>
      <c r="U2" s="76"/>
    </row>
    <row r="3" spans="1:22" x14ac:dyDescent="0.25">
      <c r="A3" s="61"/>
      <c r="B3" s="65" t="s">
        <v>55</v>
      </c>
      <c r="C3" s="61" t="s">
        <v>26</v>
      </c>
      <c r="D3" s="297" t="s">
        <v>219</v>
      </c>
      <c r="M3" s="75"/>
      <c r="N3" s="28"/>
      <c r="O3" s="75"/>
      <c r="P3" s="76"/>
      <c r="Q3" s="76"/>
      <c r="R3" s="76"/>
      <c r="S3" s="76"/>
      <c r="T3" s="76"/>
      <c r="U3" s="76"/>
      <c r="V3" s="76"/>
    </row>
    <row r="4" spans="1:22" x14ac:dyDescent="0.25">
      <c r="A4" s="61"/>
      <c r="B4" s="25" t="s">
        <v>27</v>
      </c>
      <c r="C4" s="61"/>
      <c r="D4" s="26" t="s">
        <v>56</v>
      </c>
      <c r="E4" s="66"/>
      <c r="F4" s="66"/>
      <c r="G4" s="66"/>
      <c r="H4" s="66"/>
      <c r="I4" s="66"/>
      <c r="J4" s="66"/>
      <c r="M4" s="75"/>
      <c r="N4" s="25"/>
      <c r="O4" s="75"/>
      <c r="P4" s="75"/>
      <c r="Q4" s="76"/>
      <c r="R4" s="76"/>
      <c r="S4" s="76"/>
      <c r="T4" s="76"/>
      <c r="U4" s="76"/>
      <c r="V4" s="76"/>
    </row>
    <row r="5" spans="1:22" x14ac:dyDescent="0.25">
      <c r="A5" s="61"/>
      <c r="B5" s="28"/>
      <c r="C5" s="61"/>
      <c r="M5" s="75"/>
      <c r="N5" s="28"/>
      <c r="O5" s="75"/>
      <c r="P5" s="76"/>
      <c r="Q5" s="76"/>
      <c r="R5" s="76"/>
      <c r="S5" s="76"/>
      <c r="T5" s="76"/>
      <c r="U5" s="76"/>
      <c r="V5" s="76"/>
    </row>
    <row r="6" spans="1:22" x14ac:dyDescent="0.25">
      <c r="A6" s="61"/>
      <c r="B6" s="61"/>
      <c r="C6" s="61"/>
      <c r="F6" s="26" t="s">
        <v>29</v>
      </c>
      <c r="G6" s="26"/>
      <c r="H6" s="26" t="s">
        <v>218</v>
      </c>
      <c r="I6" s="26"/>
      <c r="J6" s="26"/>
      <c r="M6" s="75"/>
      <c r="N6" s="75"/>
      <c r="O6" s="75"/>
      <c r="P6" s="76"/>
      <c r="Q6" s="76"/>
      <c r="R6" s="75"/>
      <c r="S6" s="75"/>
      <c r="T6" s="75"/>
      <c r="U6" s="75"/>
      <c r="V6" s="75"/>
    </row>
    <row r="7" spans="1:22" ht="26.25" x14ac:dyDescent="0.25">
      <c r="A7" s="60" t="s">
        <v>31</v>
      </c>
      <c r="B7" s="60" t="s">
        <v>32</v>
      </c>
      <c r="C7" s="60" t="s">
        <v>33</v>
      </c>
      <c r="M7" s="112"/>
      <c r="N7" s="112"/>
      <c r="O7" s="112"/>
      <c r="P7" s="76"/>
      <c r="Q7" s="76"/>
      <c r="R7" s="76"/>
      <c r="S7" s="76"/>
      <c r="T7" s="76"/>
      <c r="U7" s="76"/>
      <c r="V7" s="76"/>
    </row>
    <row r="8" spans="1:22" x14ac:dyDescent="0.25">
      <c r="A8" s="61"/>
      <c r="B8" s="62" t="s">
        <v>34</v>
      </c>
      <c r="C8" s="62" t="s">
        <v>3</v>
      </c>
      <c r="M8" s="75"/>
      <c r="N8" s="28"/>
      <c r="O8" s="28"/>
      <c r="P8" s="76"/>
      <c r="Q8" s="76"/>
      <c r="R8" s="76"/>
      <c r="S8" s="76"/>
      <c r="T8" s="76"/>
      <c r="U8" s="76"/>
      <c r="V8" s="76"/>
    </row>
    <row r="9" spans="1:22" x14ac:dyDescent="0.25">
      <c r="A9" s="183">
        <v>1</v>
      </c>
      <c r="B9" s="65">
        <v>1</v>
      </c>
      <c r="C9" s="33">
        <v>8</v>
      </c>
      <c r="E9" s="61" t="s">
        <v>35</v>
      </c>
      <c r="F9" s="61"/>
      <c r="M9" s="28"/>
      <c r="N9" s="28"/>
      <c r="O9" s="28"/>
      <c r="P9" s="76"/>
      <c r="Q9" s="75"/>
      <c r="R9" s="75"/>
      <c r="S9" s="76"/>
      <c r="T9" s="76"/>
      <c r="U9" s="76"/>
    </row>
    <row r="10" spans="1:22" x14ac:dyDescent="0.25">
      <c r="A10" s="183">
        <v>1</v>
      </c>
      <c r="B10" s="65">
        <v>2</v>
      </c>
      <c r="C10" s="33">
        <v>21</v>
      </c>
      <c r="E10" s="61" t="s">
        <v>36</v>
      </c>
      <c r="F10" s="61"/>
      <c r="M10" s="28"/>
      <c r="N10" s="28"/>
      <c r="O10" s="28"/>
      <c r="P10" s="76"/>
      <c r="Q10" s="75"/>
      <c r="R10" s="75"/>
      <c r="S10" s="76"/>
      <c r="T10" s="76"/>
      <c r="U10" s="76"/>
    </row>
    <row r="11" spans="1:22" x14ac:dyDescent="0.25">
      <c r="A11" s="183">
        <v>1</v>
      </c>
      <c r="B11" s="65">
        <v>3</v>
      </c>
      <c r="C11" s="33">
        <v>20</v>
      </c>
      <c r="E11" s="61" t="s">
        <v>37</v>
      </c>
      <c r="F11" s="61"/>
      <c r="M11" s="28"/>
      <c r="N11" s="28"/>
      <c r="O11" s="28"/>
      <c r="P11" s="76"/>
      <c r="Q11" s="75"/>
      <c r="R11" s="75"/>
      <c r="S11" s="76"/>
      <c r="T11" s="76"/>
      <c r="U11" s="76"/>
    </row>
    <row r="12" spans="1:22" x14ac:dyDescent="0.25">
      <c r="A12" s="183">
        <v>1</v>
      </c>
      <c r="B12" s="65">
        <v>4</v>
      </c>
      <c r="C12" s="33">
        <v>19</v>
      </c>
      <c r="E12" s="61" t="s">
        <v>38</v>
      </c>
      <c r="F12" s="61"/>
      <c r="M12" s="28"/>
      <c r="N12" s="28"/>
      <c r="O12" s="28"/>
      <c r="P12" s="76"/>
      <c r="Q12" s="75"/>
      <c r="R12" s="75"/>
      <c r="S12" s="76"/>
      <c r="T12" s="76"/>
      <c r="U12" s="76"/>
    </row>
    <row r="13" spans="1:22" x14ac:dyDescent="0.25">
      <c r="A13" s="183">
        <v>1</v>
      </c>
      <c r="B13" s="65">
        <v>5</v>
      </c>
      <c r="C13" s="33">
        <v>16</v>
      </c>
      <c r="E13" s="61" t="s">
        <v>39</v>
      </c>
      <c r="M13" s="28"/>
      <c r="N13" s="28"/>
      <c r="O13" s="28"/>
      <c r="P13" s="76"/>
      <c r="Q13" s="75"/>
      <c r="R13" s="76"/>
      <c r="S13" s="76"/>
      <c r="T13" s="76"/>
      <c r="U13" s="76"/>
    </row>
    <row r="14" spans="1:22" x14ac:dyDescent="0.25">
      <c r="A14" s="183">
        <v>0</v>
      </c>
      <c r="B14" s="65">
        <v>6</v>
      </c>
      <c r="C14" s="33">
        <v>0</v>
      </c>
      <c r="E14" s="61" t="s">
        <v>40</v>
      </c>
      <c r="M14" s="28"/>
      <c r="N14" s="28"/>
      <c r="O14" s="28"/>
      <c r="P14" s="76"/>
      <c r="Q14" s="75"/>
      <c r="R14" s="76"/>
      <c r="S14" s="76"/>
      <c r="T14" s="76"/>
      <c r="U14" s="76"/>
    </row>
    <row r="15" spans="1:22" x14ac:dyDescent="0.25">
      <c r="A15" s="183">
        <v>1</v>
      </c>
      <c r="B15" s="65">
        <v>7</v>
      </c>
      <c r="C15" s="33">
        <v>19</v>
      </c>
      <c r="E15" s="61" t="s">
        <v>41</v>
      </c>
      <c r="M15" s="28"/>
      <c r="N15" s="28"/>
      <c r="O15" s="28"/>
      <c r="P15" s="76"/>
      <c r="Q15" s="75"/>
      <c r="R15" s="76"/>
      <c r="S15" s="76"/>
      <c r="T15" s="76"/>
      <c r="U15" s="76"/>
    </row>
    <row r="16" spans="1:22" x14ac:dyDescent="0.25">
      <c r="A16" s="183">
        <v>1</v>
      </c>
      <c r="B16" s="65">
        <v>8</v>
      </c>
      <c r="C16" s="33">
        <v>20</v>
      </c>
      <c r="E16" s="61" t="s">
        <v>42</v>
      </c>
      <c r="M16" s="28"/>
      <c r="N16" s="28"/>
      <c r="O16" s="28"/>
      <c r="P16" s="76"/>
      <c r="Q16" s="75"/>
      <c r="R16" s="76"/>
      <c r="S16" s="76"/>
      <c r="T16" s="76"/>
      <c r="U16" s="76"/>
    </row>
    <row r="17" spans="1:21" x14ac:dyDescent="0.25">
      <c r="A17" s="183"/>
      <c r="B17" s="65"/>
      <c r="C17" s="33"/>
      <c r="E17" s="61" t="s">
        <v>43</v>
      </c>
      <c r="F17" s="61"/>
      <c r="M17" s="28"/>
      <c r="N17" s="28"/>
      <c r="O17" s="28"/>
      <c r="P17" s="76"/>
      <c r="Q17" s="75"/>
      <c r="R17" s="75"/>
      <c r="S17" s="76"/>
      <c r="T17" s="76"/>
      <c r="U17" s="76"/>
    </row>
    <row r="18" spans="1:21" x14ac:dyDescent="0.25">
      <c r="A18" s="183"/>
      <c r="B18" s="65"/>
      <c r="C18" s="33"/>
      <c r="E18" s="61" t="s">
        <v>44</v>
      </c>
      <c r="F18" s="61"/>
      <c r="M18" s="28"/>
      <c r="N18" s="28"/>
      <c r="O18" s="28"/>
      <c r="P18" s="76"/>
      <c r="Q18" s="75"/>
      <c r="R18" s="75"/>
      <c r="S18" s="76"/>
      <c r="T18" s="76"/>
      <c r="U18" s="76"/>
    </row>
    <row r="19" spans="1:21" x14ac:dyDescent="0.25">
      <c r="A19" s="183"/>
      <c r="B19" s="65"/>
      <c r="C19" s="33"/>
      <c r="E19" s="61" t="s">
        <v>45</v>
      </c>
      <c r="F19" s="61"/>
      <c r="M19" s="28"/>
      <c r="N19" s="28"/>
      <c r="O19" s="28"/>
      <c r="P19" s="76"/>
      <c r="Q19" s="75"/>
      <c r="R19" s="75"/>
      <c r="S19" s="76"/>
      <c r="T19" s="76"/>
      <c r="U19" s="76"/>
    </row>
    <row r="20" spans="1:21" x14ac:dyDescent="0.25">
      <c r="A20" s="183"/>
      <c r="B20" s="65"/>
      <c r="C20" s="33"/>
      <c r="E20" s="61" t="s">
        <v>46</v>
      </c>
      <c r="F20" s="61"/>
      <c r="M20" s="28"/>
      <c r="N20" s="28"/>
      <c r="O20" s="28"/>
      <c r="P20" s="76"/>
      <c r="Q20" s="75"/>
      <c r="R20" s="75"/>
      <c r="S20" s="76"/>
      <c r="T20" s="76"/>
      <c r="U20" s="76"/>
    </row>
    <row r="21" spans="1:21" x14ac:dyDescent="0.25">
      <c r="A21" s="183"/>
      <c r="B21" s="65"/>
      <c r="C21" s="33"/>
      <c r="E21" s="61" t="s">
        <v>135</v>
      </c>
      <c r="M21" s="28"/>
      <c r="N21" s="28"/>
      <c r="O21" s="28"/>
      <c r="P21" s="76"/>
      <c r="Q21" s="75"/>
      <c r="R21" s="76"/>
      <c r="S21" s="76"/>
      <c r="T21" s="76"/>
      <c r="U21" s="76"/>
    </row>
    <row r="22" spans="1:21" x14ac:dyDescent="0.25">
      <c r="A22" s="65"/>
      <c r="B22" s="65"/>
      <c r="C22" s="65"/>
      <c r="M22" s="28"/>
      <c r="N22" s="28"/>
      <c r="O22" s="28"/>
      <c r="P22" s="76"/>
      <c r="Q22" s="76"/>
      <c r="R22" s="76"/>
      <c r="S22" s="76"/>
      <c r="T22" s="76"/>
      <c r="U22" s="76"/>
    </row>
    <row r="23" spans="1:21" x14ac:dyDescent="0.25">
      <c r="A23" s="65"/>
      <c r="B23" s="65"/>
      <c r="C23" s="32"/>
      <c r="M23" s="28"/>
      <c r="N23" s="28"/>
      <c r="O23" s="114"/>
      <c r="P23" s="76"/>
      <c r="Q23" s="76"/>
      <c r="R23" s="76"/>
      <c r="S23" s="76"/>
      <c r="T23" s="76"/>
      <c r="U23" s="76"/>
    </row>
    <row r="24" spans="1:21" x14ac:dyDescent="0.25">
      <c r="A24" s="65"/>
      <c r="B24" s="65"/>
      <c r="C24" s="32"/>
      <c r="M24" s="28"/>
      <c r="N24" s="28"/>
      <c r="O24" s="114"/>
      <c r="P24" s="76"/>
      <c r="Q24" s="76"/>
      <c r="R24" s="76"/>
      <c r="S24" s="76"/>
      <c r="T24" s="76"/>
      <c r="U24" s="76"/>
    </row>
    <row r="25" spans="1:21" ht="15.75" x14ac:dyDescent="0.25">
      <c r="A25" s="33"/>
      <c r="B25" s="33"/>
      <c r="C25" s="34"/>
      <c r="E25" s="35"/>
      <c r="M25" s="116"/>
      <c r="N25" s="116"/>
      <c r="O25" s="113"/>
      <c r="P25" s="76"/>
      <c r="Q25" s="115"/>
      <c r="R25" s="76"/>
      <c r="S25" s="76"/>
      <c r="T25" s="76"/>
      <c r="U25" s="76"/>
    </row>
    <row r="26" spans="1:21" ht="15.75" x14ac:dyDescent="0.25">
      <c r="A26" s="33"/>
      <c r="B26" s="33"/>
      <c r="C26" s="34"/>
      <c r="E26" s="35"/>
      <c r="M26" s="116"/>
      <c r="N26" s="116"/>
      <c r="O26" s="113"/>
      <c r="P26" s="76"/>
      <c r="Q26" s="115"/>
      <c r="R26" s="76"/>
      <c r="S26" s="76"/>
      <c r="T26" s="76"/>
      <c r="U26" s="76"/>
    </row>
    <row r="27" spans="1:21" ht="15.75" x14ac:dyDescent="0.25">
      <c r="A27" s="33"/>
      <c r="B27" s="33"/>
      <c r="C27" s="34"/>
      <c r="E27" s="35"/>
      <c r="M27" s="116"/>
      <c r="N27" s="116"/>
      <c r="O27" s="113"/>
      <c r="P27" s="76"/>
      <c r="Q27" s="115"/>
      <c r="R27" s="76"/>
      <c r="S27" s="76"/>
      <c r="T27" s="76"/>
      <c r="U27" s="76"/>
    </row>
    <row r="28" spans="1:21" ht="15.75" x14ac:dyDescent="0.25">
      <c r="A28" s="33"/>
      <c r="B28" s="33"/>
      <c r="C28" s="34"/>
      <c r="E28" s="35"/>
      <c r="M28" s="116"/>
      <c r="N28" s="116"/>
      <c r="O28" s="113"/>
      <c r="P28" s="76"/>
      <c r="Q28" s="115"/>
      <c r="R28" s="76"/>
      <c r="S28" s="76"/>
      <c r="T28" s="76"/>
      <c r="U28" s="76"/>
    </row>
    <row r="29" spans="1:21" ht="15.75" x14ac:dyDescent="0.25">
      <c r="A29" s="33"/>
      <c r="B29" s="33"/>
      <c r="C29" s="34"/>
      <c r="E29" s="35"/>
      <c r="M29" s="116"/>
      <c r="N29" s="116"/>
      <c r="O29" s="113"/>
      <c r="P29" s="76"/>
      <c r="Q29" s="115"/>
      <c r="R29" s="76"/>
      <c r="S29" s="76"/>
      <c r="T29" s="76"/>
      <c r="U29" s="76"/>
    </row>
    <row r="30" spans="1:21" x14ac:dyDescent="0.25">
      <c r="A30" s="33"/>
      <c r="B30" s="33"/>
      <c r="C30" s="34"/>
      <c r="M30" s="116"/>
      <c r="N30" s="116"/>
      <c r="O30" s="113"/>
      <c r="P30" s="76"/>
      <c r="Q30" s="76"/>
      <c r="R30" s="76"/>
      <c r="S30" s="76"/>
      <c r="T30" s="76"/>
      <c r="U30" s="76"/>
    </row>
    <row r="31" spans="1:21" x14ac:dyDescent="0.25">
      <c r="A31" s="65"/>
      <c r="B31" s="65"/>
      <c r="C31" s="65"/>
      <c r="M31" s="28"/>
      <c r="N31" s="28"/>
      <c r="O31" s="28"/>
      <c r="P31" s="76"/>
      <c r="Q31" s="76"/>
      <c r="R31" s="76"/>
      <c r="S31" s="76"/>
      <c r="T31" s="76"/>
      <c r="U31" s="76"/>
    </row>
    <row r="32" spans="1:21" x14ac:dyDescent="0.25">
      <c r="A32" s="61"/>
      <c r="B32" s="64"/>
      <c r="C32" s="64">
        <f>SUM(C9:C31)</f>
        <v>123</v>
      </c>
      <c r="D32" s="61" t="s">
        <v>48</v>
      </c>
      <c r="M32" s="75"/>
      <c r="N32" s="75"/>
      <c r="O32" s="75"/>
      <c r="P32" s="75"/>
      <c r="Q32" s="76"/>
      <c r="R32" s="76"/>
      <c r="S32" s="76"/>
      <c r="T32" s="76"/>
      <c r="U32" s="76"/>
    </row>
    <row r="33" spans="1:21" x14ac:dyDescent="0.25">
      <c r="A33" s="64">
        <f>SUM(A9:A29)</f>
        <v>7</v>
      </c>
      <c r="B33" s="61" t="s">
        <v>49</v>
      </c>
      <c r="C33" s="61"/>
      <c r="M33" s="75"/>
      <c r="N33" s="75"/>
      <c r="O33" s="75"/>
      <c r="P33" s="76"/>
      <c r="Q33" s="76"/>
      <c r="R33" s="76"/>
      <c r="S33" s="76"/>
      <c r="T33" s="76"/>
      <c r="U33" s="76"/>
    </row>
    <row r="34" spans="1:21" x14ac:dyDescent="0.25">
      <c r="A34" s="61"/>
      <c r="B34" s="180">
        <f>C32/A33</f>
        <v>17.571428571428573</v>
      </c>
      <c r="C34" s="61" t="s">
        <v>50</v>
      </c>
      <c r="M34" s="75"/>
      <c r="N34" s="75"/>
      <c r="O34" s="75"/>
      <c r="P34" s="76"/>
      <c r="Q34" s="76"/>
      <c r="R34" s="76"/>
      <c r="S34" s="76"/>
      <c r="T34" s="76"/>
      <c r="U34" s="76"/>
    </row>
    <row r="35" spans="1:21" x14ac:dyDescent="0.25">
      <c r="A35" s="61"/>
      <c r="B35" s="61"/>
      <c r="C35" s="61"/>
      <c r="D35" s="65">
        <v>20</v>
      </c>
      <c r="E35" s="61" t="s">
        <v>51</v>
      </c>
      <c r="M35" s="75"/>
      <c r="N35" s="75"/>
      <c r="O35" s="75"/>
      <c r="P35" s="28"/>
      <c r="Q35" s="75"/>
      <c r="R35" s="76"/>
      <c r="S35" s="76"/>
      <c r="T35" s="76"/>
      <c r="U35" s="76"/>
    </row>
    <row r="36" spans="1:21" x14ac:dyDescent="0.25">
      <c r="A36" s="61"/>
      <c r="B36" s="61"/>
      <c r="C36" s="61"/>
      <c r="D36" s="67">
        <f>B34/D35</f>
        <v>0.87857142857142867</v>
      </c>
      <c r="E36" s="61" t="s">
        <v>52</v>
      </c>
      <c r="K36" s="67"/>
      <c r="M36" s="75"/>
      <c r="N36" s="75"/>
      <c r="O36" s="75"/>
      <c r="P36" s="118"/>
      <c r="Q36" s="75"/>
      <c r="R36" s="76"/>
      <c r="S36" s="76"/>
      <c r="T36" s="76"/>
      <c r="U36" s="76"/>
    </row>
    <row r="37" spans="1:21" x14ac:dyDescent="0.25">
      <c r="A37" s="61"/>
      <c r="B37" s="61"/>
      <c r="C37" s="61"/>
      <c r="M37" s="75"/>
      <c r="N37" s="75"/>
      <c r="O37" s="75"/>
      <c r="P37" s="76"/>
      <c r="Q37" s="76"/>
      <c r="R37" s="76"/>
      <c r="S37" s="76"/>
      <c r="T37" s="76"/>
      <c r="U37" s="76"/>
    </row>
    <row r="38" spans="1:21" ht="30.75" customHeight="1" x14ac:dyDescent="0.25">
      <c r="A38" s="307" t="s">
        <v>147</v>
      </c>
      <c r="B38" s="307"/>
      <c r="C38" s="307"/>
      <c r="D38" s="307"/>
      <c r="E38" s="307"/>
      <c r="F38" s="307"/>
      <c r="G38" s="307"/>
      <c r="H38" s="307"/>
      <c r="I38" s="307"/>
      <c r="J38" s="307"/>
    </row>
  </sheetData>
  <mergeCells count="1">
    <mergeCell ref="A38:J38"/>
  </mergeCells>
  <pageMargins left="0.7" right="0.7" top="0.75" bottom="0.75" header="0.3" footer="0.3"/>
  <pageSetup scale="83"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8"/>
  <sheetViews>
    <sheetView workbookViewId="0">
      <selection activeCell="O18" sqref="O18"/>
    </sheetView>
  </sheetViews>
  <sheetFormatPr defaultColWidth="9.140625" defaultRowHeight="15" x14ac:dyDescent="0.25"/>
  <cols>
    <col min="1" max="2" width="9.140625" style="59"/>
    <col min="3" max="3" width="10.5703125" style="59" customWidth="1"/>
    <col min="4" max="16384" width="9.140625" style="59"/>
  </cols>
  <sheetData>
    <row r="1" spans="1:22" ht="21" x14ac:dyDescent="0.35">
      <c r="A1" s="63" t="s">
        <v>23</v>
      </c>
      <c r="B1" s="61"/>
      <c r="C1" s="61"/>
      <c r="I1" s="63" t="s">
        <v>53</v>
      </c>
      <c r="M1" s="74"/>
      <c r="N1" s="75"/>
      <c r="O1" s="75"/>
      <c r="P1" s="76"/>
      <c r="Q1" s="76"/>
      <c r="R1" s="76"/>
      <c r="S1" s="76"/>
      <c r="T1" s="76"/>
      <c r="U1" s="74"/>
    </row>
    <row r="2" spans="1:22" x14ac:dyDescent="0.25">
      <c r="A2" s="61"/>
      <c r="B2" s="65">
        <v>5.0999999999999996</v>
      </c>
      <c r="C2" s="61" t="s">
        <v>24</v>
      </c>
      <c r="D2" s="292" t="s">
        <v>233</v>
      </c>
      <c r="M2" s="75"/>
      <c r="N2" s="28"/>
      <c r="O2" s="75"/>
      <c r="P2" s="76"/>
      <c r="Q2" s="76"/>
      <c r="R2" s="76"/>
      <c r="S2" s="76"/>
      <c r="T2" s="76"/>
      <c r="U2" s="76"/>
    </row>
    <row r="3" spans="1:22" x14ac:dyDescent="0.25">
      <c r="A3" s="61"/>
      <c r="B3" s="65" t="s">
        <v>55</v>
      </c>
      <c r="C3" s="61" t="s">
        <v>26</v>
      </c>
      <c r="D3" s="292" t="s">
        <v>219</v>
      </c>
      <c r="M3" s="75"/>
      <c r="N3" s="28"/>
      <c r="O3" s="75"/>
      <c r="P3" s="76"/>
      <c r="Q3" s="76"/>
      <c r="R3" s="76"/>
      <c r="S3" s="76"/>
      <c r="T3" s="76"/>
      <c r="U3" s="76"/>
      <c r="V3" s="76"/>
    </row>
    <row r="4" spans="1:22" x14ac:dyDescent="0.25">
      <c r="A4" s="61"/>
      <c r="B4" s="25" t="s">
        <v>27</v>
      </c>
      <c r="C4" s="61"/>
      <c r="D4" s="26" t="s">
        <v>56</v>
      </c>
      <c r="E4" s="66"/>
      <c r="F4" s="66"/>
      <c r="G4" s="66"/>
      <c r="H4" s="66"/>
      <c r="I4" s="66"/>
      <c r="J4" s="66"/>
      <c r="M4" s="75"/>
      <c r="N4" s="25"/>
      <c r="O4" s="75"/>
      <c r="P4" s="75"/>
      <c r="Q4" s="76"/>
      <c r="R4" s="76"/>
      <c r="S4" s="76"/>
      <c r="T4" s="76"/>
      <c r="U4" s="76"/>
      <c r="V4" s="76"/>
    </row>
    <row r="5" spans="1:22" x14ac:dyDescent="0.25">
      <c r="A5" s="61"/>
      <c r="B5" s="28"/>
      <c r="C5" s="61"/>
      <c r="M5" s="75"/>
      <c r="N5" s="28"/>
      <c r="O5" s="75"/>
      <c r="P5" s="76"/>
      <c r="Q5" s="76"/>
      <c r="R5" s="76"/>
      <c r="S5" s="76"/>
      <c r="T5" s="76"/>
      <c r="U5" s="76"/>
      <c r="V5" s="76"/>
    </row>
    <row r="6" spans="1:22" x14ac:dyDescent="0.25">
      <c r="A6" s="61"/>
      <c r="B6" s="61"/>
      <c r="C6" s="61"/>
      <c r="F6" s="26" t="s">
        <v>29</v>
      </c>
      <c r="G6" s="26"/>
      <c r="H6" s="26" t="s">
        <v>218</v>
      </c>
      <c r="I6" s="26"/>
      <c r="J6" s="26"/>
      <c r="M6" s="75"/>
      <c r="N6" s="75"/>
      <c r="O6" s="75"/>
      <c r="P6" s="76"/>
      <c r="Q6" s="76"/>
      <c r="R6" s="75"/>
      <c r="S6" s="75"/>
      <c r="T6" s="75"/>
      <c r="U6" s="75"/>
      <c r="V6" s="75"/>
    </row>
    <row r="7" spans="1:22" ht="26.25" x14ac:dyDescent="0.25">
      <c r="A7" s="60" t="s">
        <v>31</v>
      </c>
      <c r="B7" s="60" t="s">
        <v>32</v>
      </c>
      <c r="C7" s="60" t="s">
        <v>33</v>
      </c>
      <c r="M7" s="112"/>
      <c r="N7" s="112"/>
      <c r="O7" s="112"/>
      <c r="P7" s="76"/>
      <c r="Q7" s="76"/>
      <c r="R7" s="76"/>
      <c r="S7" s="76"/>
      <c r="T7" s="76"/>
      <c r="U7" s="76"/>
      <c r="V7" s="76"/>
    </row>
    <row r="8" spans="1:22" x14ac:dyDescent="0.25">
      <c r="A8" s="61"/>
      <c r="B8" s="62" t="s">
        <v>34</v>
      </c>
      <c r="C8" s="62" t="s">
        <v>3</v>
      </c>
      <c r="M8" s="75"/>
      <c r="N8" s="28"/>
      <c r="O8" s="28"/>
      <c r="P8" s="76"/>
      <c r="Q8" s="76"/>
      <c r="R8" s="76"/>
      <c r="S8" s="76"/>
      <c r="T8" s="76"/>
      <c r="U8" s="76"/>
      <c r="V8" s="76"/>
    </row>
    <row r="9" spans="1:22" x14ac:dyDescent="0.25">
      <c r="A9" s="183">
        <v>1</v>
      </c>
      <c r="B9" s="65">
        <v>1</v>
      </c>
      <c r="C9" s="33">
        <v>8</v>
      </c>
      <c r="E9" s="61" t="s">
        <v>35</v>
      </c>
      <c r="F9" s="61"/>
      <c r="M9" s="28"/>
      <c r="N9" s="28"/>
      <c r="O9" s="28"/>
      <c r="P9" s="76"/>
      <c r="Q9" s="75"/>
      <c r="R9" s="75"/>
      <c r="S9" s="76"/>
      <c r="T9" s="76"/>
      <c r="U9" s="76"/>
    </row>
    <row r="10" spans="1:22" x14ac:dyDescent="0.25">
      <c r="A10" s="183">
        <v>1</v>
      </c>
      <c r="B10" s="65">
        <v>2</v>
      </c>
      <c r="C10" s="33">
        <v>21</v>
      </c>
      <c r="E10" s="61" t="s">
        <v>36</v>
      </c>
      <c r="F10" s="61"/>
      <c r="M10" s="28"/>
      <c r="N10" s="28"/>
      <c r="O10" s="28"/>
      <c r="P10" s="76"/>
      <c r="Q10" s="75"/>
      <c r="R10" s="75"/>
      <c r="S10" s="76"/>
      <c r="T10" s="76"/>
      <c r="U10" s="76"/>
    </row>
    <row r="11" spans="1:22" x14ac:dyDescent="0.25">
      <c r="A11" s="183">
        <v>1</v>
      </c>
      <c r="B11" s="65">
        <v>3</v>
      </c>
      <c r="C11" s="33">
        <v>20</v>
      </c>
      <c r="E11" s="61" t="s">
        <v>37</v>
      </c>
      <c r="F11" s="61"/>
      <c r="M11" s="28"/>
      <c r="N11" s="28"/>
      <c r="O11" s="28"/>
      <c r="P11" s="76"/>
      <c r="Q11" s="75"/>
      <c r="R11" s="75"/>
      <c r="S11" s="76"/>
      <c r="T11" s="76"/>
      <c r="U11" s="76"/>
    </row>
    <row r="12" spans="1:22" x14ac:dyDescent="0.25">
      <c r="A12" s="183">
        <v>1</v>
      </c>
      <c r="B12" s="65">
        <v>4</v>
      </c>
      <c r="C12" s="33">
        <v>19</v>
      </c>
      <c r="E12" s="61" t="s">
        <v>38</v>
      </c>
      <c r="F12" s="61"/>
      <c r="M12" s="28"/>
      <c r="N12" s="28"/>
      <c r="O12" s="28"/>
      <c r="P12" s="76"/>
      <c r="Q12" s="75"/>
      <c r="R12" s="75"/>
      <c r="S12" s="76"/>
      <c r="T12" s="76"/>
      <c r="U12" s="76"/>
    </row>
    <row r="13" spans="1:22" x14ac:dyDescent="0.25">
      <c r="A13" s="183">
        <v>1</v>
      </c>
      <c r="B13" s="65">
        <v>5</v>
      </c>
      <c r="C13" s="33">
        <v>16</v>
      </c>
      <c r="E13" s="61" t="s">
        <v>39</v>
      </c>
      <c r="M13" s="28"/>
      <c r="N13" s="28"/>
      <c r="O13" s="28"/>
      <c r="P13" s="76"/>
      <c r="Q13" s="75"/>
      <c r="R13" s="76"/>
      <c r="S13" s="76"/>
      <c r="T13" s="76"/>
      <c r="U13" s="76"/>
    </row>
    <row r="14" spans="1:22" x14ac:dyDescent="0.25">
      <c r="A14" s="183">
        <v>0</v>
      </c>
      <c r="B14" s="65">
        <v>6</v>
      </c>
      <c r="C14" s="33">
        <v>0</v>
      </c>
      <c r="E14" s="61" t="s">
        <v>40</v>
      </c>
      <c r="M14" s="28"/>
      <c r="N14" s="28"/>
      <c r="O14" s="28"/>
      <c r="P14" s="76"/>
      <c r="Q14" s="75"/>
      <c r="R14" s="76"/>
      <c r="S14" s="76"/>
      <c r="T14" s="76"/>
      <c r="U14" s="76"/>
    </row>
    <row r="15" spans="1:22" x14ac:dyDescent="0.25">
      <c r="A15" s="183">
        <v>1</v>
      </c>
      <c r="B15" s="65">
        <v>7</v>
      </c>
      <c r="C15" s="33">
        <v>19</v>
      </c>
      <c r="E15" s="61" t="s">
        <v>41</v>
      </c>
      <c r="M15" s="28"/>
      <c r="N15" s="28"/>
      <c r="O15" s="28"/>
      <c r="P15" s="76"/>
      <c r="Q15" s="75"/>
      <c r="R15" s="76"/>
      <c r="S15" s="76"/>
      <c r="T15" s="76"/>
      <c r="U15" s="76"/>
    </row>
    <row r="16" spans="1:22" x14ac:dyDescent="0.25">
      <c r="A16" s="183">
        <v>1</v>
      </c>
      <c r="B16" s="65">
        <v>8</v>
      </c>
      <c r="C16" s="33">
        <v>20</v>
      </c>
      <c r="E16" s="61" t="s">
        <v>42</v>
      </c>
      <c r="M16" s="28"/>
      <c r="N16" s="28"/>
      <c r="O16" s="28"/>
      <c r="P16" s="76"/>
      <c r="Q16" s="75"/>
      <c r="R16" s="76"/>
      <c r="S16" s="76"/>
      <c r="T16" s="76"/>
      <c r="U16" s="76"/>
    </row>
    <row r="17" spans="1:21" x14ac:dyDescent="0.25">
      <c r="A17" s="183"/>
      <c r="B17" s="65"/>
      <c r="C17" s="33"/>
      <c r="E17" s="61" t="s">
        <v>43</v>
      </c>
      <c r="F17" s="61"/>
      <c r="M17" s="28"/>
      <c r="N17" s="28"/>
      <c r="O17" s="28"/>
      <c r="P17" s="76"/>
      <c r="Q17" s="75"/>
      <c r="R17" s="75"/>
      <c r="S17" s="76"/>
      <c r="T17" s="76"/>
      <c r="U17" s="76"/>
    </row>
    <row r="18" spans="1:21" x14ac:dyDescent="0.25">
      <c r="A18" s="183"/>
      <c r="B18" s="65"/>
      <c r="C18" s="33"/>
      <c r="E18" s="61" t="s">
        <v>44</v>
      </c>
      <c r="F18" s="61"/>
      <c r="M18" s="28"/>
      <c r="N18" s="28"/>
      <c r="O18" s="28"/>
      <c r="P18" s="76"/>
      <c r="Q18" s="75"/>
      <c r="R18" s="75"/>
      <c r="S18" s="76"/>
      <c r="T18" s="76"/>
      <c r="U18" s="76"/>
    </row>
    <row r="19" spans="1:21" x14ac:dyDescent="0.25">
      <c r="A19" s="183"/>
      <c r="B19" s="65"/>
      <c r="C19" s="33"/>
      <c r="E19" s="61" t="s">
        <v>45</v>
      </c>
      <c r="F19" s="61"/>
      <c r="M19" s="28"/>
      <c r="N19" s="28"/>
      <c r="O19" s="28"/>
      <c r="P19" s="76"/>
      <c r="Q19" s="75"/>
      <c r="R19" s="75"/>
      <c r="S19" s="76"/>
      <c r="T19" s="76"/>
      <c r="U19" s="76"/>
    </row>
    <row r="20" spans="1:21" x14ac:dyDescent="0.25">
      <c r="A20" s="183"/>
      <c r="B20" s="65"/>
      <c r="C20" s="33"/>
      <c r="E20" s="61" t="s">
        <v>46</v>
      </c>
      <c r="F20" s="61"/>
      <c r="M20" s="28"/>
      <c r="N20" s="28"/>
      <c r="O20" s="28"/>
      <c r="P20" s="76"/>
      <c r="Q20" s="75"/>
      <c r="R20" s="75"/>
      <c r="S20" s="76"/>
      <c r="T20" s="76"/>
      <c r="U20" s="76"/>
    </row>
    <row r="21" spans="1:21" x14ac:dyDescent="0.25">
      <c r="A21" s="183"/>
      <c r="B21" s="65"/>
      <c r="C21" s="33"/>
      <c r="E21" s="61" t="s">
        <v>135</v>
      </c>
      <c r="M21" s="28"/>
      <c r="N21" s="28"/>
      <c r="O21" s="28"/>
      <c r="P21" s="76"/>
      <c r="Q21" s="75"/>
      <c r="R21" s="76"/>
      <c r="S21" s="76"/>
      <c r="T21" s="76"/>
      <c r="U21" s="76"/>
    </row>
    <row r="22" spans="1:21" x14ac:dyDescent="0.25">
      <c r="A22" s="65"/>
      <c r="B22" s="65"/>
      <c r="C22" s="65"/>
      <c r="M22" s="28"/>
      <c r="N22" s="28"/>
      <c r="O22" s="28"/>
      <c r="P22" s="76"/>
      <c r="Q22" s="76"/>
      <c r="R22" s="76"/>
      <c r="S22" s="76"/>
      <c r="T22" s="76"/>
      <c r="U22" s="76"/>
    </row>
    <row r="23" spans="1:21" x14ac:dyDescent="0.25">
      <c r="A23" s="65"/>
      <c r="B23" s="65"/>
      <c r="C23" s="32"/>
      <c r="M23" s="28"/>
      <c r="N23" s="28"/>
      <c r="O23" s="114"/>
      <c r="P23" s="76"/>
      <c r="Q23" s="76"/>
      <c r="R23" s="76"/>
      <c r="S23" s="76"/>
      <c r="T23" s="76"/>
      <c r="U23" s="76"/>
    </row>
    <row r="24" spans="1:21" x14ac:dyDescent="0.25">
      <c r="A24" s="65"/>
      <c r="B24" s="65"/>
      <c r="C24" s="32"/>
      <c r="M24" s="28"/>
      <c r="N24" s="28"/>
      <c r="O24" s="114"/>
      <c r="P24" s="76"/>
      <c r="Q24" s="76"/>
      <c r="R24" s="76"/>
      <c r="S24" s="76"/>
      <c r="T24" s="76"/>
      <c r="U24" s="76"/>
    </row>
    <row r="25" spans="1:21" ht="15.75" x14ac:dyDescent="0.25">
      <c r="A25" s="33"/>
      <c r="B25" s="33"/>
      <c r="C25" s="34"/>
      <c r="E25" s="35"/>
      <c r="M25" s="116"/>
      <c r="N25" s="116"/>
      <c r="O25" s="113"/>
      <c r="P25" s="76"/>
      <c r="Q25" s="115"/>
      <c r="R25" s="76"/>
      <c r="S25" s="76"/>
      <c r="T25" s="76"/>
      <c r="U25" s="76"/>
    </row>
    <row r="26" spans="1:21" ht="15.75" x14ac:dyDescent="0.25">
      <c r="A26" s="33"/>
      <c r="B26" s="33"/>
      <c r="C26" s="34"/>
      <c r="E26" s="35"/>
      <c r="M26" s="116"/>
      <c r="N26" s="116"/>
      <c r="O26" s="113"/>
      <c r="P26" s="76"/>
      <c r="Q26" s="115"/>
      <c r="R26" s="76"/>
      <c r="S26" s="76"/>
      <c r="T26" s="76"/>
      <c r="U26" s="76"/>
    </row>
    <row r="27" spans="1:21" ht="15.75" x14ac:dyDescent="0.25">
      <c r="A27" s="33"/>
      <c r="B27" s="33"/>
      <c r="C27" s="34"/>
      <c r="E27" s="35"/>
      <c r="M27" s="116"/>
      <c r="N27" s="116"/>
      <c r="O27" s="113"/>
      <c r="P27" s="76"/>
      <c r="Q27" s="115"/>
      <c r="R27" s="76"/>
      <c r="S27" s="76"/>
      <c r="T27" s="76"/>
      <c r="U27" s="76"/>
    </row>
    <row r="28" spans="1:21" ht="15.75" x14ac:dyDescent="0.25">
      <c r="A28" s="33"/>
      <c r="B28" s="33"/>
      <c r="C28" s="34"/>
      <c r="E28" s="35"/>
      <c r="M28" s="116"/>
      <c r="N28" s="116"/>
      <c r="O28" s="113"/>
      <c r="P28" s="76"/>
      <c r="Q28" s="115"/>
      <c r="R28" s="76"/>
      <c r="S28" s="76"/>
      <c r="T28" s="76"/>
      <c r="U28" s="76"/>
    </row>
    <row r="29" spans="1:21" ht="15.75" x14ac:dyDescent="0.25">
      <c r="A29" s="33"/>
      <c r="B29" s="33"/>
      <c r="C29" s="34"/>
      <c r="E29" s="35"/>
      <c r="M29" s="116"/>
      <c r="N29" s="116"/>
      <c r="O29" s="113"/>
      <c r="P29" s="76"/>
      <c r="Q29" s="115"/>
      <c r="R29" s="76"/>
      <c r="S29" s="76"/>
      <c r="T29" s="76"/>
      <c r="U29" s="76"/>
    </row>
    <row r="30" spans="1:21" x14ac:dyDescent="0.25">
      <c r="A30" s="33"/>
      <c r="B30" s="33"/>
      <c r="C30" s="34"/>
      <c r="M30" s="116"/>
      <c r="N30" s="116"/>
      <c r="O30" s="113"/>
      <c r="P30" s="76"/>
      <c r="Q30" s="76"/>
      <c r="R30" s="76"/>
      <c r="S30" s="76"/>
      <c r="T30" s="76"/>
      <c r="U30" s="76"/>
    </row>
    <row r="31" spans="1:21" x14ac:dyDescent="0.25">
      <c r="A31" s="65"/>
      <c r="B31" s="65"/>
      <c r="C31" s="65"/>
      <c r="M31" s="28"/>
      <c r="N31" s="28"/>
      <c r="O31" s="28"/>
      <c r="P31" s="76"/>
      <c r="Q31" s="76"/>
      <c r="R31" s="76"/>
      <c r="S31" s="76"/>
      <c r="T31" s="76"/>
      <c r="U31" s="76"/>
    </row>
    <row r="32" spans="1:21" x14ac:dyDescent="0.25">
      <c r="A32" s="61"/>
      <c r="B32" s="64"/>
      <c r="C32" s="64">
        <f>SUM(C9:C31)</f>
        <v>123</v>
      </c>
      <c r="D32" s="61" t="s">
        <v>48</v>
      </c>
      <c r="M32" s="75"/>
      <c r="N32" s="75"/>
      <c r="O32" s="75"/>
      <c r="P32" s="75"/>
      <c r="Q32" s="76"/>
      <c r="R32" s="76"/>
      <c r="S32" s="76"/>
      <c r="T32" s="76"/>
      <c r="U32" s="76"/>
    </row>
    <row r="33" spans="1:21" x14ac:dyDescent="0.25">
      <c r="A33" s="64">
        <f>SUM(A9:A29)</f>
        <v>7</v>
      </c>
      <c r="B33" s="61" t="s">
        <v>49</v>
      </c>
      <c r="C33" s="61"/>
      <c r="M33" s="75"/>
      <c r="N33" s="75"/>
      <c r="O33" s="75"/>
      <c r="P33" s="76"/>
      <c r="Q33" s="76"/>
      <c r="R33" s="76"/>
      <c r="S33" s="76"/>
      <c r="T33" s="76"/>
      <c r="U33" s="76"/>
    </row>
    <row r="34" spans="1:21" x14ac:dyDescent="0.25">
      <c r="A34" s="61"/>
      <c r="B34" s="180">
        <f>C32/A33</f>
        <v>17.571428571428573</v>
      </c>
      <c r="C34" s="61" t="s">
        <v>50</v>
      </c>
      <c r="M34" s="75"/>
      <c r="N34" s="75"/>
      <c r="O34" s="75"/>
      <c r="P34" s="76"/>
      <c r="Q34" s="76"/>
      <c r="R34" s="76"/>
      <c r="S34" s="76"/>
      <c r="T34" s="76"/>
      <c r="U34" s="76"/>
    </row>
    <row r="35" spans="1:21" x14ac:dyDescent="0.25">
      <c r="A35" s="61"/>
      <c r="B35" s="61"/>
      <c r="C35" s="61"/>
      <c r="D35" s="65">
        <v>20</v>
      </c>
      <c r="E35" s="61" t="s">
        <v>51</v>
      </c>
      <c r="M35" s="75"/>
      <c r="N35" s="75"/>
      <c r="O35" s="75"/>
      <c r="P35" s="28"/>
      <c r="Q35" s="75"/>
      <c r="R35" s="76"/>
      <c r="S35" s="76"/>
      <c r="T35" s="76"/>
      <c r="U35" s="76"/>
    </row>
    <row r="36" spans="1:21" x14ac:dyDescent="0.25">
      <c r="A36" s="61"/>
      <c r="B36" s="61"/>
      <c r="C36" s="61"/>
      <c r="D36" s="67">
        <f>B34/D35</f>
        <v>0.87857142857142867</v>
      </c>
      <c r="E36" s="61" t="s">
        <v>52</v>
      </c>
      <c r="K36" s="67"/>
      <c r="M36" s="75"/>
      <c r="N36" s="75"/>
      <c r="O36" s="75"/>
      <c r="P36" s="118"/>
      <c r="Q36" s="75"/>
      <c r="R36" s="76"/>
      <c r="S36" s="76"/>
      <c r="T36" s="76"/>
      <c r="U36" s="76"/>
    </row>
    <row r="37" spans="1:21" x14ac:dyDescent="0.25">
      <c r="A37" s="61"/>
      <c r="B37" s="61"/>
      <c r="C37" s="61"/>
      <c r="M37" s="75"/>
      <c r="N37" s="75"/>
      <c r="O37" s="75"/>
      <c r="P37" s="76"/>
      <c r="Q37" s="76"/>
      <c r="R37" s="76"/>
      <c r="S37" s="76"/>
      <c r="T37" s="76"/>
      <c r="U37" s="76"/>
    </row>
    <row r="38" spans="1:21" ht="30.75" customHeight="1" x14ac:dyDescent="0.25">
      <c r="A38" s="307" t="s">
        <v>147</v>
      </c>
      <c r="B38" s="307"/>
      <c r="C38" s="307"/>
      <c r="D38" s="307"/>
      <c r="E38" s="307"/>
      <c r="F38" s="307"/>
      <c r="G38" s="307"/>
      <c r="H38" s="307"/>
      <c r="I38" s="307"/>
      <c r="J38" s="307"/>
    </row>
  </sheetData>
  <mergeCells count="1">
    <mergeCell ref="A38:J38"/>
  </mergeCells>
  <pageMargins left="0.7" right="0.7" top="0.75" bottom="0.75" header="0.3" footer="0.3"/>
  <pageSetup scale="83" orientation="portrait" r:id="rId1"/>
  <drawing r:id="rId2"/>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38"/>
  <sheetViews>
    <sheetView topLeftCell="A46" workbookViewId="0">
      <selection activeCell="O46" sqref="O46"/>
    </sheetView>
  </sheetViews>
  <sheetFormatPr defaultColWidth="9.140625" defaultRowHeight="15" x14ac:dyDescent="0.25"/>
  <cols>
    <col min="1" max="2" width="9.140625" style="59"/>
    <col min="3" max="3" width="10.5703125" style="59" customWidth="1"/>
    <col min="4" max="16384" width="9.140625" style="59"/>
  </cols>
  <sheetData>
    <row r="1" spans="1:22" ht="21" x14ac:dyDescent="0.35">
      <c r="A1" s="63" t="s">
        <v>23</v>
      </c>
      <c r="B1" s="61"/>
      <c r="C1" s="61"/>
      <c r="I1" s="63" t="s">
        <v>53</v>
      </c>
      <c r="M1" s="74"/>
      <c r="N1" s="75"/>
      <c r="O1" s="75"/>
      <c r="P1" s="76"/>
      <c r="Q1" s="76"/>
      <c r="R1" s="76"/>
      <c r="S1" s="76"/>
      <c r="T1" s="76"/>
      <c r="U1" s="74"/>
    </row>
    <row r="2" spans="1:22" x14ac:dyDescent="0.25">
      <c r="A2" s="61"/>
      <c r="B2" s="65">
        <v>5.0999999999999996</v>
      </c>
      <c r="C2" s="61" t="s">
        <v>24</v>
      </c>
      <c r="D2" s="242" t="s">
        <v>291</v>
      </c>
      <c r="M2" s="75"/>
      <c r="N2" s="28"/>
      <c r="O2" s="75"/>
      <c r="P2" s="76"/>
      <c r="Q2" s="76"/>
      <c r="R2" s="76"/>
      <c r="S2" s="76"/>
      <c r="T2" s="76"/>
      <c r="U2" s="76"/>
    </row>
    <row r="3" spans="1:22" x14ac:dyDescent="0.25">
      <c r="A3" s="61"/>
      <c r="B3" s="65" t="s">
        <v>55</v>
      </c>
      <c r="C3" s="61" t="s">
        <v>26</v>
      </c>
      <c r="D3" s="242" t="s">
        <v>219</v>
      </c>
      <c r="M3" s="75"/>
      <c r="N3" s="28"/>
      <c r="O3" s="75"/>
      <c r="P3" s="76"/>
      <c r="Q3" s="76"/>
      <c r="R3" s="76"/>
      <c r="S3" s="76"/>
      <c r="T3" s="76"/>
      <c r="U3" s="76"/>
      <c r="V3" s="76"/>
    </row>
    <row r="4" spans="1:22" x14ac:dyDescent="0.25">
      <c r="A4" s="61"/>
      <c r="B4" s="25" t="s">
        <v>27</v>
      </c>
      <c r="C4" s="61"/>
      <c r="D4" s="26" t="s">
        <v>292</v>
      </c>
      <c r="E4" s="66"/>
      <c r="F4" s="66"/>
      <c r="G4" s="66"/>
      <c r="H4" s="66"/>
      <c r="I4" s="66"/>
      <c r="J4" s="66"/>
      <c r="M4" s="75"/>
      <c r="N4" s="25"/>
      <c r="O4" s="75"/>
      <c r="P4" s="75"/>
      <c r="Q4" s="76"/>
      <c r="R4" s="76"/>
      <c r="S4" s="76"/>
      <c r="T4" s="76"/>
      <c r="U4" s="76"/>
      <c r="V4" s="76"/>
    </row>
    <row r="5" spans="1:22" x14ac:dyDescent="0.25">
      <c r="A5" s="61"/>
      <c r="B5" s="28"/>
      <c r="C5" s="61"/>
      <c r="M5" s="75"/>
      <c r="N5" s="28"/>
      <c r="O5" s="75"/>
      <c r="P5" s="76"/>
      <c r="Q5" s="76"/>
      <c r="R5" s="76"/>
      <c r="S5" s="76"/>
      <c r="T5" s="76"/>
      <c r="U5" s="76"/>
      <c r="V5" s="76"/>
    </row>
    <row r="6" spans="1:22" x14ac:dyDescent="0.25">
      <c r="A6" s="61"/>
      <c r="B6" s="61"/>
      <c r="C6" s="61"/>
      <c r="F6" s="26" t="s">
        <v>29</v>
      </c>
      <c r="G6" s="26"/>
      <c r="H6" s="26" t="s">
        <v>218</v>
      </c>
      <c r="I6" s="26"/>
      <c r="J6" s="26"/>
      <c r="M6" s="75"/>
      <c r="N6" s="75"/>
      <c r="O6" s="75"/>
      <c r="P6" s="76"/>
      <c r="Q6" s="76"/>
      <c r="R6" s="75"/>
      <c r="S6" s="75"/>
      <c r="T6" s="75"/>
      <c r="U6" s="75"/>
      <c r="V6" s="75"/>
    </row>
    <row r="7" spans="1:22" ht="26.25" x14ac:dyDescent="0.25">
      <c r="A7" s="60" t="s">
        <v>31</v>
      </c>
      <c r="B7" s="60" t="s">
        <v>32</v>
      </c>
      <c r="C7" s="60" t="s">
        <v>33</v>
      </c>
      <c r="M7" s="112"/>
      <c r="N7" s="112"/>
      <c r="O7" s="112"/>
      <c r="P7" s="76"/>
      <c r="Q7" s="76"/>
      <c r="R7" s="76"/>
      <c r="S7" s="76"/>
      <c r="T7" s="76"/>
      <c r="U7" s="76"/>
      <c r="V7" s="76"/>
    </row>
    <row r="8" spans="1:22" x14ac:dyDescent="0.25">
      <c r="A8" s="61"/>
      <c r="B8" s="62" t="s">
        <v>34</v>
      </c>
      <c r="C8" s="62" t="s">
        <v>3</v>
      </c>
      <c r="M8" s="75"/>
      <c r="N8" s="28"/>
      <c r="O8" s="28"/>
      <c r="P8" s="76"/>
      <c r="Q8" s="76"/>
      <c r="R8" s="76"/>
      <c r="S8" s="76"/>
      <c r="T8" s="76"/>
      <c r="U8" s="76"/>
      <c r="V8" s="76"/>
    </row>
    <row r="9" spans="1:22" x14ac:dyDescent="0.25">
      <c r="A9" s="65">
        <v>1</v>
      </c>
      <c r="B9" s="65"/>
      <c r="C9" s="141">
        <v>12</v>
      </c>
      <c r="E9" s="61" t="s">
        <v>35</v>
      </c>
      <c r="F9" s="61"/>
      <c r="M9" s="28"/>
      <c r="N9" s="28"/>
      <c r="O9" s="28"/>
      <c r="P9" s="76"/>
      <c r="Q9" s="75"/>
      <c r="R9" s="75"/>
      <c r="S9" s="76"/>
      <c r="T9" s="76"/>
      <c r="U9" s="76"/>
    </row>
    <row r="10" spans="1:22" x14ac:dyDescent="0.25">
      <c r="A10" s="65">
        <v>1</v>
      </c>
      <c r="B10" s="65"/>
      <c r="C10" s="141">
        <v>20</v>
      </c>
      <c r="E10" s="61" t="s">
        <v>36</v>
      </c>
      <c r="F10" s="61"/>
      <c r="M10" s="28"/>
      <c r="N10" s="28"/>
      <c r="O10" s="28"/>
      <c r="P10" s="76"/>
      <c r="Q10" s="75"/>
      <c r="R10" s="75"/>
      <c r="S10" s="76"/>
      <c r="T10" s="76"/>
      <c r="U10" s="76"/>
    </row>
    <row r="11" spans="1:22" x14ac:dyDescent="0.25">
      <c r="A11" s="65">
        <v>1</v>
      </c>
      <c r="B11" s="65"/>
      <c r="C11" s="141">
        <v>20</v>
      </c>
      <c r="E11" s="61" t="s">
        <v>37</v>
      </c>
      <c r="F11" s="61"/>
      <c r="M11" s="28"/>
      <c r="N11" s="28"/>
      <c r="O11" s="28"/>
      <c r="P11" s="76"/>
      <c r="Q11" s="75"/>
      <c r="R11" s="75"/>
      <c r="S11" s="76"/>
      <c r="T11" s="76"/>
      <c r="U11" s="76"/>
    </row>
    <row r="12" spans="1:22" x14ac:dyDescent="0.25">
      <c r="A12" s="183"/>
      <c r="B12" s="65"/>
      <c r="C12" s="33"/>
      <c r="E12" s="61" t="s">
        <v>38</v>
      </c>
      <c r="F12" s="61"/>
      <c r="M12" s="28"/>
      <c r="N12" s="28"/>
      <c r="O12" s="28"/>
      <c r="P12" s="76"/>
      <c r="Q12" s="75"/>
      <c r="R12" s="75"/>
      <c r="S12" s="76"/>
      <c r="T12" s="76"/>
      <c r="U12" s="76"/>
    </row>
    <row r="13" spans="1:22" x14ac:dyDescent="0.25">
      <c r="A13" s="183"/>
      <c r="B13" s="65"/>
      <c r="C13" s="33"/>
      <c r="E13" s="61" t="s">
        <v>39</v>
      </c>
      <c r="M13" s="28"/>
      <c r="N13" s="28"/>
      <c r="O13" s="28"/>
      <c r="P13" s="76"/>
      <c r="Q13" s="75"/>
      <c r="R13" s="76"/>
      <c r="S13" s="76"/>
      <c r="T13" s="76"/>
      <c r="U13" s="76"/>
    </row>
    <row r="14" spans="1:22" x14ac:dyDescent="0.25">
      <c r="A14" s="183"/>
      <c r="B14" s="65"/>
      <c r="C14" s="33"/>
      <c r="E14" s="61" t="s">
        <v>40</v>
      </c>
      <c r="M14" s="28"/>
      <c r="N14" s="28"/>
      <c r="O14" s="28"/>
      <c r="P14" s="76"/>
      <c r="Q14" s="75"/>
      <c r="R14" s="76"/>
      <c r="S14" s="76"/>
      <c r="T14" s="76"/>
      <c r="U14" s="76"/>
    </row>
    <row r="15" spans="1:22" x14ac:dyDescent="0.25">
      <c r="A15" s="183"/>
      <c r="B15" s="65"/>
      <c r="C15" s="33"/>
      <c r="E15" s="61" t="s">
        <v>41</v>
      </c>
      <c r="M15" s="28"/>
      <c r="N15" s="28"/>
      <c r="O15" s="28"/>
      <c r="P15" s="76"/>
      <c r="Q15" s="75"/>
      <c r="R15" s="76"/>
      <c r="S15" s="76"/>
      <c r="T15" s="76"/>
      <c r="U15" s="76"/>
    </row>
    <row r="16" spans="1:22" x14ac:dyDescent="0.25">
      <c r="A16" s="183"/>
      <c r="B16" s="65"/>
      <c r="C16" s="33"/>
      <c r="E16" s="61" t="s">
        <v>42</v>
      </c>
      <c r="M16" s="28"/>
      <c r="N16" s="28"/>
      <c r="O16" s="28"/>
      <c r="P16" s="76"/>
      <c r="Q16" s="75"/>
      <c r="R16" s="76"/>
      <c r="S16" s="76"/>
      <c r="T16" s="76"/>
      <c r="U16" s="76"/>
    </row>
    <row r="17" spans="1:21" x14ac:dyDescent="0.25">
      <c r="A17" s="183"/>
      <c r="B17" s="65"/>
      <c r="C17" s="33"/>
      <c r="E17" s="61" t="s">
        <v>43</v>
      </c>
      <c r="F17" s="61"/>
      <c r="M17" s="28"/>
      <c r="N17" s="28"/>
      <c r="O17" s="28"/>
      <c r="P17" s="76"/>
      <c r="Q17" s="75"/>
      <c r="R17" s="75"/>
      <c r="S17" s="76"/>
      <c r="T17" s="76"/>
      <c r="U17" s="76"/>
    </row>
    <row r="18" spans="1:21" x14ac:dyDescent="0.25">
      <c r="A18" s="183"/>
      <c r="B18" s="65"/>
      <c r="C18" s="33"/>
      <c r="E18" s="61" t="s">
        <v>44</v>
      </c>
      <c r="F18" s="61"/>
      <c r="M18" s="28"/>
      <c r="N18" s="28"/>
      <c r="O18" s="28"/>
      <c r="P18" s="76"/>
      <c r="Q18" s="75"/>
      <c r="R18" s="75"/>
      <c r="S18" s="76"/>
      <c r="T18" s="76"/>
      <c r="U18" s="76"/>
    </row>
    <row r="19" spans="1:21" x14ac:dyDescent="0.25">
      <c r="A19" s="183"/>
      <c r="B19" s="65"/>
      <c r="C19" s="33"/>
      <c r="E19" s="61" t="s">
        <v>45</v>
      </c>
      <c r="F19" s="61"/>
      <c r="M19" s="28"/>
      <c r="N19" s="28"/>
      <c r="O19" s="28"/>
      <c r="P19" s="76"/>
      <c r="Q19" s="75"/>
      <c r="R19" s="75"/>
      <c r="S19" s="76"/>
      <c r="T19" s="76"/>
      <c r="U19" s="76"/>
    </row>
    <row r="20" spans="1:21" x14ac:dyDescent="0.25">
      <c r="A20" s="183"/>
      <c r="B20" s="65"/>
      <c r="C20" s="33"/>
      <c r="E20" s="61" t="s">
        <v>46</v>
      </c>
      <c r="F20" s="61"/>
      <c r="M20" s="28"/>
      <c r="N20" s="28"/>
      <c r="O20" s="28"/>
      <c r="P20" s="76"/>
      <c r="Q20" s="75"/>
      <c r="R20" s="75"/>
      <c r="S20" s="76"/>
      <c r="T20" s="76"/>
      <c r="U20" s="76"/>
    </row>
    <row r="21" spans="1:21" x14ac:dyDescent="0.25">
      <c r="A21" s="183"/>
      <c r="B21" s="65"/>
      <c r="C21" s="33"/>
      <c r="E21" s="61" t="s">
        <v>135</v>
      </c>
      <c r="M21" s="28"/>
      <c r="N21" s="28"/>
      <c r="O21" s="28"/>
      <c r="P21" s="76"/>
      <c r="Q21" s="75"/>
      <c r="R21" s="76"/>
      <c r="S21" s="76"/>
      <c r="T21" s="76"/>
      <c r="U21" s="76"/>
    </row>
    <row r="22" spans="1:21" x14ac:dyDescent="0.25">
      <c r="A22" s="65"/>
      <c r="B22" s="65"/>
      <c r="C22" s="65"/>
      <c r="M22" s="28"/>
      <c r="N22" s="28"/>
      <c r="O22" s="28"/>
      <c r="P22" s="76"/>
      <c r="Q22" s="76"/>
      <c r="R22" s="76"/>
      <c r="S22" s="76"/>
      <c r="T22" s="76"/>
      <c r="U22" s="76"/>
    </row>
    <row r="23" spans="1:21" x14ac:dyDescent="0.25">
      <c r="A23" s="65"/>
      <c r="B23" s="65"/>
      <c r="C23" s="32"/>
      <c r="M23" s="28"/>
      <c r="N23" s="28"/>
      <c r="O23" s="114"/>
      <c r="P23" s="76"/>
      <c r="Q23" s="76"/>
      <c r="R23" s="76"/>
      <c r="S23" s="76"/>
      <c r="T23" s="76"/>
      <c r="U23" s="76"/>
    </row>
    <row r="24" spans="1:21" x14ac:dyDescent="0.25">
      <c r="A24" s="65"/>
      <c r="B24" s="65"/>
      <c r="C24" s="32"/>
      <c r="M24" s="28"/>
      <c r="N24" s="28"/>
      <c r="O24" s="114"/>
      <c r="P24" s="76"/>
      <c r="Q24" s="76"/>
      <c r="R24" s="76"/>
      <c r="S24" s="76"/>
      <c r="T24" s="76"/>
      <c r="U24" s="76"/>
    </row>
    <row r="25" spans="1:21" ht="15.75" x14ac:dyDescent="0.25">
      <c r="A25" s="33"/>
      <c r="B25" s="33"/>
      <c r="C25" s="34"/>
      <c r="E25" s="35"/>
      <c r="M25" s="116"/>
      <c r="N25" s="116"/>
      <c r="O25" s="113"/>
      <c r="P25" s="76"/>
      <c r="Q25" s="115"/>
      <c r="R25" s="76"/>
      <c r="S25" s="76"/>
      <c r="T25" s="76"/>
      <c r="U25" s="76"/>
    </row>
    <row r="26" spans="1:21" ht="15.75" x14ac:dyDescent="0.25">
      <c r="A26" s="33"/>
      <c r="B26" s="33"/>
      <c r="C26" s="34"/>
      <c r="E26" s="35"/>
      <c r="M26" s="116"/>
      <c r="N26" s="116"/>
      <c r="O26" s="113"/>
      <c r="P26" s="76"/>
      <c r="Q26" s="115"/>
      <c r="R26" s="76"/>
      <c r="S26" s="76"/>
      <c r="T26" s="76"/>
      <c r="U26" s="76"/>
    </row>
    <row r="27" spans="1:21" ht="15.75" x14ac:dyDescent="0.25">
      <c r="A27" s="33"/>
      <c r="B27" s="33"/>
      <c r="C27" s="34"/>
      <c r="E27" s="35"/>
      <c r="M27" s="116"/>
      <c r="N27" s="116"/>
      <c r="O27" s="113"/>
      <c r="P27" s="76"/>
      <c r="Q27" s="115"/>
      <c r="R27" s="76"/>
      <c r="S27" s="76"/>
      <c r="T27" s="76"/>
      <c r="U27" s="76"/>
    </row>
    <row r="28" spans="1:21" ht="15.75" x14ac:dyDescent="0.25">
      <c r="A28" s="33"/>
      <c r="B28" s="33"/>
      <c r="C28" s="34"/>
      <c r="E28" s="35"/>
      <c r="M28" s="116"/>
      <c r="N28" s="116"/>
      <c r="O28" s="113"/>
      <c r="P28" s="76"/>
      <c r="Q28" s="115"/>
      <c r="R28" s="76"/>
      <c r="S28" s="76"/>
      <c r="T28" s="76"/>
      <c r="U28" s="76"/>
    </row>
    <row r="29" spans="1:21" ht="15.75" x14ac:dyDescent="0.25">
      <c r="A29" s="33"/>
      <c r="B29" s="33"/>
      <c r="C29" s="34"/>
      <c r="E29" s="35"/>
      <c r="M29" s="116"/>
      <c r="N29" s="116"/>
      <c r="O29" s="113"/>
      <c r="P29" s="76"/>
      <c r="Q29" s="115"/>
      <c r="R29" s="76"/>
      <c r="S29" s="76"/>
      <c r="T29" s="76"/>
      <c r="U29" s="76"/>
    </row>
    <row r="30" spans="1:21" x14ac:dyDescent="0.25">
      <c r="A30" s="33"/>
      <c r="B30" s="33"/>
      <c r="C30" s="34"/>
      <c r="M30" s="116"/>
      <c r="N30" s="116"/>
      <c r="O30" s="113"/>
      <c r="P30" s="76"/>
      <c r="Q30" s="76"/>
      <c r="R30" s="76"/>
      <c r="S30" s="76"/>
      <c r="T30" s="76"/>
      <c r="U30" s="76"/>
    </row>
    <row r="31" spans="1:21" x14ac:dyDescent="0.25">
      <c r="A31" s="65"/>
      <c r="B31" s="65"/>
      <c r="C31" s="65"/>
      <c r="M31" s="28"/>
      <c r="N31" s="28"/>
      <c r="O31" s="28"/>
      <c r="P31" s="76"/>
      <c r="Q31" s="76"/>
      <c r="R31" s="76"/>
      <c r="S31" s="76"/>
      <c r="T31" s="76"/>
      <c r="U31" s="76"/>
    </row>
    <row r="32" spans="1:21" x14ac:dyDescent="0.25">
      <c r="A32" s="61"/>
      <c r="B32" s="64"/>
      <c r="C32" s="64">
        <f>SUM(C9:C31)</f>
        <v>52</v>
      </c>
      <c r="D32" s="61" t="s">
        <v>48</v>
      </c>
      <c r="M32" s="75"/>
      <c r="N32" s="75"/>
      <c r="O32" s="75"/>
      <c r="P32" s="75"/>
      <c r="Q32" s="76"/>
      <c r="R32" s="76"/>
      <c r="S32" s="76"/>
      <c r="T32" s="76"/>
      <c r="U32" s="76"/>
    </row>
    <row r="33" spans="1:21" x14ac:dyDescent="0.25">
      <c r="A33" s="64">
        <f>SUM(A9:A29)</f>
        <v>3</v>
      </c>
      <c r="B33" s="61" t="s">
        <v>49</v>
      </c>
      <c r="C33" s="61"/>
      <c r="M33" s="75"/>
      <c r="N33" s="75"/>
      <c r="O33" s="75"/>
      <c r="P33" s="76"/>
      <c r="Q33" s="76"/>
      <c r="R33" s="76"/>
      <c r="S33" s="76"/>
      <c r="T33" s="76"/>
      <c r="U33" s="76"/>
    </row>
    <row r="34" spans="1:21" x14ac:dyDescent="0.25">
      <c r="A34" s="61"/>
      <c r="B34" s="180">
        <f>C32/A33</f>
        <v>17.333333333333332</v>
      </c>
      <c r="C34" s="61" t="s">
        <v>50</v>
      </c>
      <c r="M34" s="75"/>
      <c r="N34" s="75"/>
      <c r="O34" s="75"/>
      <c r="P34" s="76"/>
      <c r="Q34" s="76"/>
      <c r="R34" s="76"/>
      <c r="S34" s="76"/>
      <c r="T34" s="76"/>
      <c r="U34" s="76"/>
    </row>
    <row r="35" spans="1:21" x14ac:dyDescent="0.25">
      <c r="A35" s="61"/>
      <c r="B35" s="61"/>
      <c r="C35" s="61"/>
      <c r="D35" s="65">
        <v>20</v>
      </c>
      <c r="E35" s="61" t="s">
        <v>51</v>
      </c>
      <c r="M35" s="75"/>
      <c r="N35" s="75"/>
      <c r="O35" s="75"/>
      <c r="P35" s="28"/>
      <c r="Q35" s="75"/>
      <c r="R35" s="76"/>
      <c r="S35" s="76"/>
      <c r="T35" s="76"/>
      <c r="U35" s="76"/>
    </row>
    <row r="36" spans="1:21" x14ac:dyDescent="0.25">
      <c r="A36" s="61"/>
      <c r="B36" s="61"/>
      <c r="C36" s="61"/>
      <c r="D36" s="67">
        <f>B34/D35</f>
        <v>0.86666666666666659</v>
      </c>
      <c r="E36" s="61" t="s">
        <v>52</v>
      </c>
      <c r="K36" s="67"/>
      <c r="M36" s="75"/>
      <c r="N36" s="75"/>
      <c r="O36" s="75"/>
      <c r="P36" s="118"/>
      <c r="Q36" s="75"/>
      <c r="R36" s="76"/>
      <c r="S36" s="76"/>
      <c r="T36" s="76"/>
      <c r="U36" s="76"/>
    </row>
    <row r="37" spans="1:21" x14ac:dyDescent="0.25">
      <c r="A37" s="61"/>
      <c r="B37" s="61"/>
      <c r="C37" s="61"/>
      <c r="M37" s="75"/>
      <c r="N37" s="75"/>
      <c r="O37" s="75"/>
      <c r="P37" s="76"/>
      <c r="Q37" s="76"/>
      <c r="R37" s="76"/>
      <c r="S37" s="76"/>
      <c r="T37" s="76"/>
      <c r="U37" s="76"/>
    </row>
    <row r="38" spans="1:21" ht="30.75" customHeight="1" x14ac:dyDescent="0.25">
      <c r="A38" s="307" t="s">
        <v>147</v>
      </c>
      <c r="B38" s="307"/>
      <c r="C38" s="307"/>
      <c r="D38" s="307"/>
      <c r="E38" s="307"/>
      <c r="F38" s="307"/>
      <c r="G38" s="307"/>
      <c r="H38" s="307"/>
      <c r="I38" s="307"/>
      <c r="J38" s="307"/>
    </row>
  </sheetData>
  <mergeCells count="1">
    <mergeCell ref="A38:J38"/>
  </mergeCells>
  <pageMargins left="0.7" right="0.7" top="0.75" bottom="0.75" header="0.3" footer="0.3"/>
  <pageSetup scale="83" orientation="portrait" r:id="rId1"/>
  <drawing r:id="rId2"/>
  <legacyDrawing r:id="rId3"/>
  <oleObjects>
    <mc:AlternateContent xmlns:mc="http://schemas.openxmlformats.org/markup-compatibility/2006">
      <mc:Choice Requires="x14">
        <oleObject progId="Word.Document.12" shapeId="608259" r:id="rId4">
          <objectPr defaultSize="0" r:id="rId5">
            <anchor moveWithCells="1">
              <from>
                <xdr:col>1</xdr:col>
                <xdr:colOff>0</xdr:colOff>
                <xdr:row>40</xdr:row>
                <xdr:rowOff>0</xdr:rowOff>
              </from>
              <to>
                <xdr:col>10</xdr:col>
                <xdr:colOff>361950</xdr:colOff>
                <xdr:row>61</xdr:row>
                <xdr:rowOff>142875</xdr:rowOff>
              </to>
            </anchor>
          </objectPr>
        </oleObject>
      </mc:Choice>
      <mc:Fallback>
        <oleObject progId="Word.Document.12" shapeId="608259" r:id="rId4"/>
      </mc:Fallback>
    </mc:AlternateContent>
  </oleObjects>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38"/>
  <sheetViews>
    <sheetView topLeftCell="A28" workbookViewId="0">
      <selection activeCell="M39" sqref="M39"/>
    </sheetView>
  </sheetViews>
  <sheetFormatPr defaultColWidth="9.140625" defaultRowHeight="15" x14ac:dyDescent="0.25"/>
  <cols>
    <col min="1" max="2" width="9.140625" style="59"/>
    <col min="3" max="3" width="10.5703125" style="59" customWidth="1"/>
    <col min="4" max="16384" width="9.140625" style="59"/>
  </cols>
  <sheetData>
    <row r="1" spans="1:22" ht="21" x14ac:dyDescent="0.35">
      <c r="A1" s="63" t="s">
        <v>23</v>
      </c>
      <c r="B1" s="61"/>
      <c r="C1" s="61"/>
      <c r="I1" s="63" t="s">
        <v>53</v>
      </c>
      <c r="M1" s="74"/>
      <c r="N1" s="75"/>
      <c r="O1" s="75"/>
      <c r="P1" s="76"/>
      <c r="Q1" s="76"/>
      <c r="R1" s="76"/>
      <c r="S1" s="76"/>
      <c r="T1" s="76"/>
      <c r="U1" s="74"/>
    </row>
    <row r="2" spans="1:22" x14ac:dyDescent="0.25">
      <c r="A2" s="61"/>
      <c r="B2" s="65">
        <v>5.0999999999999996</v>
      </c>
      <c r="C2" s="61" t="s">
        <v>24</v>
      </c>
      <c r="D2" s="208" t="s">
        <v>249</v>
      </c>
      <c r="M2" s="75"/>
      <c r="N2" s="28"/>
      <c r="O2" s="75"/>
      <c r="P2" s="76"/>
      <c r="Q2" s="76"/>
      <c r="R2" s="76"/>
      <c r="S2" s="76"/>
      <c r="T2" s="76"/>
      <c r="U2" s="76"/>
    </row>
    <row r="3" spans="1:22" x14ac:dyDescent="0.25">
      <c r="A3" s="61"/>
      <c r="B3" s="65" t="s">
        <v>55</v>
      </c>
      <c r="C3" s="61" t="s">
        <v>26</v>
      </c>
      <c r="D3" s="208" t="s">
        <v>245</v>
      </c>
      <c r="M3" s="75"/>
      <c r="N3" s="28"/>
      <c r="O3" s="75"/>
      <c r="P3" s="76"/>
      <c r="Q3" s="76"/>
      <c r="R3" s="76"/>
      <c r="S3" s="76"/>
      <c r="T3" s="76"/>
      <c r="U3" s="76"/>
      <c r="V3" s="76"/>
    </row>
    <row r="4" spans="1:22" x14ac:dyDescent="0.25">
      <c r="A4" s="61"/>
      <c r="B4" s="25" t="s">
        <v>27</v>
      </c>
      <c r="C4" s="61"/>
      <c r="D4" s="26" t="s">
        <v>250</v>
      </c>
      <c r="E4" s="66"/>
      <c r="F4" s="66"/>
      <c r="G4" s="66"/>
      <c r="H4" s="66"/>
      <c r="I4" s="66"/>
      <c r="J4" s="66"/>
      <c r="M4" s="75"/>
      <c r="N4" s="25"/>
      <c r="O4" s="75"/>
      <c r="P4" s="75"/>
      <c r="Q4" s="76"/>
      <c r="R4" s="76"/>
      <c r="S4" s="76"/>
      <c r="T4" s="76"/>
      <c r="U4" s="76"/>
      <c r="V4" s="76"/>
    </row>
    <row r="5" spans="1:22" x14ac:dyDescent="0.25">
      <c r="A5" s="61"/>
      <c r="B5" s="28"/>
      <c r="C5" s="61"/>
      <c r="M5" s="75"/>
      <c r="N5" s="28"/>
      <c r="O5" s="75"/>
      <c r="P5" s="76"/>
      <c r="Q5" s="76"/>
      <c r="R5" s="76"/>
      <c r="S5" s="76"/>
      <c r="T5" s="76"/>
      <c r="U5" s="76"/>
      <c r="V5" s="76"/>
    </row>
    <row r="6" spans="1:22" x14ac:dyDescent="0.25">
      <c r="A6" s="61"/>
      <c r="B6" s="61"/>
      <c r="C6" s="61"/>
      <c r="F6" s="26" t="s">
        <v>29</v>
      </c>
      <c r="G6" s="26"/>
      <c r="H6" s="26" t="s">
        <v>218</v>
      </c>
      <c r="I6" s="26"/>
      <c r="J6" s="26"/>
      <c r="M6" s="75"/>
      <c r="N6" s="75"/>
      <c r="O6" s="75"/>
      <c r="P6" s="76"/>
      <c r="Q6" s="76"/>
      <c r="R6" s="75"/>
      <c r="S6" s="75"/>
      <c r="T6" s="75"/>
      <c r="U6" s="75"/>
      <c r="V6" s="75"/>
    </row>
    <row r="7" spans="1:22" ht="26.25" x14ac:dyDescent="0.25">
      <c r="A7" s="60" t="s">
        <v>31</v>
      </c>
      <c r="B7" s="60" t="s">
        <v>32</v>
      </c>
      <c r="C7" s="60" t="s">
        <v>33</v>
      </c>
      <c r="M7" s="112"/>
      <c r="N7" s="112"/>
      <c r="O7" s="112"/>
      <c r="P7" s="76"/>
      <c r="Q7" s="76"/>
      <c r="R7" s="76"/>
      <c r="S7" s="76"/>
      <c r="T7" s="76"/>
      <c r="U7" s="76"/>
      <c r="V7" s="76"/>
    </row>
    <row r="8" spans="1:22" x14ac:dyDescent="0.25">
      <c r="A8" s="61"/>
      <c r="B8" s="62" t="s">
        <v>34</v>
      </c>
      <c r="C8" s="62" t="s">
        <v>3</v>
      </c>
      <c r="M8" s="75"/>
      <c r="N8" s="28"/>
      <c r="O8" s="28"/>
      <c r="P8" s="76"/>
      <c r="Q8" s="76"/>
      <c r="R8" s="76"/>
      <c r="S8" s="76"/>
      <c r="T8" s="76"/>
      <c r="U8" s="76"/>
      <c r="V8" s="76"/>
    </row>
    <row r="9" spans="1:22" x14ac:dyDescent="0.25">
      <c r="A9" s="183">
        <v>1</v>
      </c>
      <c r="B9" s="65"/>
      <c r="C9" s="33">
        <v>12</v>
      </c>
      <c r="E9" s="61" t="s">
        <v>35</v>
      </c>
      <c r="F9" s="61"/>
      <c r="M9" s="28"/>
      <c r="N9" s="28"/>
      <c r="O9" s="28"/>
      <c r="P9" s="76"/>
      <c r="Q9" s="75"/>
      <c r="R9" s="75"/>
      <c r="S9" s="76"/>
      <c r="T9" s="76"/>
      <c r="U9" s="76"/>
    </row>
    <row r="10" spans="1:22" x14ac:dyDescent="0.25">
      <c r="A10" s="183">
        <v>1</v>
      </c>
      <c r="B10" s="65"/>
      <c r="C10" s="33">
        <v>20</v>
      </c>
      <c r="E10" s="61" t="s">
        <v>36</v>
      </c>
      <c r="F10" s="61"/>
      <c r="M10" s="28"/>
      <c r="N10" s="28"/>
      <c r="O10" s="28"/>
      <c r="P10" s="76"/>
      <c r="Q10" s="75"/>
      <c r="R10" s="75"/>
      <c r="S10" s="76"/>
      <c r="T10" s="76"/>
      <c r="U10" s="76"/>
    </row>
    <row r="11" spans="1:22" x14ac:dyDescent="0.25">
      <c r="A11" s="183">
        <v>1</v>
      </c>
      <c r="B11" s="65"/>
      <c r="C11" s="33">
        <v>20</v>
      </c>
      <c r="E11" s="61" t="s">
        <v>37</v>
      </c>
      <c r="F11" s="61"/>
      <c r="M11" s="28"/>
      <c r="N11" s="28"/>
      <c r="O11" s="28"/>
      <c r="P11" s="76"/>
      <c r="Q11" s="75"/>
      <c r="R11" s="75"/>
      <c r="S11" s="76"/>
      <c r="T11" s="76"/>
      <c r="U11" s="76"/>
    </row>
    <row r="12" spans="1:22" x14ac:dyDescent="0.25">
      <c r="A12" s="183"/>
      <c r="B12" s="65"/>
      <c r="C12" s="33"/>
      <c r="E12" s="61" t="s">
        <v>38</v>
      </c>
      <c r="F12" s="61"/>
      <c r="M12" s="28"/>
      <c r="N12" s="28"/>
      <c r="O12" s="28"/>
      <c r="P12" s="76"/>
      <c r="Q12" s="75"/>
      <c r="R12" s="75"/>
      <c r="S12" s="76"/>
      <c r="T12" s="76"/>
      <c r="U12" s="76"/>
    </row>
    <row r="13" spans="1:22" x14ac:dyDescent="0.25">
      <c r="A13" s="183"/>
      <c r="B13" s="65"/>
      <c r="C13" s="33"/>
      <c r="E13" s="61" t="s">
        <v>39</v>
      </c>
      <c r="M13" s="28"/>
      <c r="N13" s="28"/>
      <c r="O13" s="28"/>
      <c r="P13" s="76"/>
      <c r="Q13" s="75"/>
      <c r="R13" s="76"/>
      <c r="S13" s="76"/>
      <c r="T13" s="76"/>
      <c r="U13" s="76"/>
    </row>
    <row r="14" spans="1:22" x14ac:dyDescent="0.25">
      <c r="A14" s="183"/>
      <c r="B14" s="65"/>
      <c r="C14" s="33"/>
      <c r="E14" s="61" t="s">
        <v>40</v>
      </c>
      <c r="M14" s="28"/>
      <c r="N14" s="28"/>
      <c r="O14" s="28"/>
      <c r="P14" s="76"/>
      <c r="Q14" s="75"/>
      <c r="R14" s="76"/>
      <c r="S14" s="76"/>
      <c r="T14" s="76"/>
      <c r="U14" s="76"/>
    </row>
    <row r="15" spans="1:22" x14ac:dyDescent="0.25">
      <c r="A15" s="183"/>
      <c r="B15" s="65"/>
      <c r="C15" s="33"/>
      <c r="E15" s="61" t="s">
        <v>41</v>
      </c>
      <c r="M15" s="28"/>
      <c r="N15" s="28"/>
      <c r="O15" s="28"/>
      <c r="P15" s="76"/>
      <c r="Q15" s="75"/>
      <c r="R15" s="76"/>
      <c r="S15" s="76"/>
      <c r="T15" s="76"/>
      <c r="U15" s="76"/>
    </row>
    <row r="16" spans="1:22" x14ac:dyDescent="0.25">
      <c r="A16" s="183"/>
      <c r="B16" s="65"/>
      <c r="C16" s="33"/>
      <c r="E16" s="61" t="s">
        <v>42</v>
      </c>
      <c r="M16" s="28"/>
      <c r="N16" s="28"/>
      <c r="O16" s="28"/>
      <c r="P16" s="76"/>
      <c r="Q16" s="75"/>
      <c r="R16" s="76"/>
      <c r="S16" s="76"/>
      <c r="T16" s="76"/>
      <c r="U16" s="76"/>
    </row>
    <row r="17" spans="1:21" x14ac:dyDescent="0.25">
      <c r="A17" s="183"/>
      <c r="B17" s="65"/>
      <c r="C17" s="33"/>
      <c r="E17" s="61" t="s">
        <v>43</v>
      </c>
      <c r="F17" s="61"/>
      <c r="M17" s="28"/>
      <c r="N17" s="28"/>
      <c r="O17" s="28"/>
      <c r="P17" s="76"/>
      <c r="Q17" s="75"/>
      <c r="R17" s="75"/>
      <c r="S17" s="76"/>
      <c r="T17" s="76"/>
      <c r="U17" s="76"/>
    </row>
    <row r="18" spans="1:21" x14ac:dyDescent="0.25">
      <c r="A18" s="183"/>
      <c r="B18" s="65"/>
      <c r="C18" s="33"/>
      <c r="E18" s="61" t="s">
        <v>44</v>
      </c>
      <c r="F18" s="61"/>
      <c r="M18" s="28"/>
      <c r="N18" s="28"/>
      <c r="O18" s="28"/>
      <c r="P18" s="76"/>
      <c r="Q18" s="75"/>
      <c r="R18" s="75"/>
      <c r="S18" s="76"/>
      <c r="T18" s="76"/>
      <c r="U18" s="76"/>
    </row>
    <row r="19" spans="1:21" x14ac:dyDescent="0.25">
      <c r="A19" s="183"/>
      <c r="B19" s="65"/>
      <c r="C19" s="33"/>
      <c r="E19" s="61" t="s">
        <v>45</v>
      </c>
      <c r="F19" s="61"/>
      <c r="M19" s="28"/>
      <c r="N19" s="28"/>
      <c r="O19" s="28"/>
      <c r="P19" s="76"/>
      <c r="Q19" s="75"/>
      <c r="R19" s="75"/>
      <c r="S19" s="76"/>
      <c r="T19" s="76"/>
      <c r="U19" s="76"/>
    </row>
    <row r="20" spans="1:21" x14ac:dyDescent="0.25">
      <c r="A20" s="183"/>
      <c r="B20" s="65"/>
      <c r="C20" s="33"/>
      <c r="E20" s="61" t="s">
        <v>46</v>
      </c>
      <c r="F20" s="61"/>
      <c r="M20" s="28"/>
      <c r="N20" s="28"/>
      <c r="O20" s="28"/>
      <c r="P20" s="76"/>
      <c r="Q20" s="75"/>
      <c r="R20" s="75"/>
      <c r="S20" s="76"/>
      <c r="T20" s="76"/>
      <c r="U20" s="76"/>
    </row>
    <row r="21" spans="1:21" x14ac:dyDescent="0.25">
      <c r="A21" s="183"/>
      <c r="B21" s="65"/>
      <c r="C21" s="33"/>
      <c r="E21" s="61" t="s">
        <v>135</v>
      </c>
      <c r="M21" s="28"/>
      <c r="N21" s="28"/>
      <c r="O21" s="28"/>
      <c r="P21" s="76"/>
      <c r="Q21" s="75"/>
      <c r="R21" s="76"/>
      <c r="S21" s="76"/>
      <c r="T21" s="76"/>
      <c r="U21" s="76"/>
    </row>
    <row r="22" spans="1:21" x14ac:dyDescent="0.25">
      <c r="A22" s="65"/>
      <c r="B22" s="65"/>
      <c r="C22" s="65"/>
      <c r="M22" s="28"/>
      <c r="N22" s="28"/>
      <c r="O22" s="28"/>
      <c r="P22" s="76"/>
      <c r="Q22" s="76"/>
      <c r="R22" s="76"/>
      <c r="S22" s="76"/>
      <c r="T22" s="76"/>
      <c r="U22" s="76"/>
    </row>
    <row r="23" spans="1:21" x14ac:dyDescent="0.25">
      <c r="A23" s="65"/>
      <c r="B23" s="65"/>
      <c r="C23" s="32"/>
      <c r="M23" s="28"/>
      <c r="N23" s="28"/>
      <c r="O23" s="114"/>
      <c r="P23" s="76"/>
      <c r="Q23" s="76"/>
      <c r="R23" s="76"/>
      <c r="S23" s="76"/>
      <c r="T23" s="76"/>
      <c r="U23" s="76"/>
    </row>
    <row r="24" spans="1:21" x14ac:dyDescent="0.25">
      <c r="A24" s="65"/>
      <c r="B24" s="65"/>
      <c r="C24" s="32"/>
      <c r="M24" s="28"/>
      <c r="N24" s="28"/>
      <c r="O24" s="114"/>
      <c r="P24" s="76"/>
      <c r="Q24" s="76"/>
      <c r="R24" s="76"/>
      <c r="S24" s="76"/>
      <c r="T24" s="76"/>
      <c r="U24" s="76"/>
    </row>
    <row r="25" spans="1:21" ht="15.75" x14ac:dyDescent="0.25">
      <c r="A25" s="33"/>
      <c r="B25" s="33"/>
      <c r="C25" s="34"/>
      <c r="E25" s="35"/>
      <c r="M25" s="116"/>
      <c r="N25" s="116"/>
      <c r="O25" s="113"/>
      <c r="P25" s="76"/>
      <c r="Q25" s="115"/>
      <c r="R25" s="76"/>
      <c r="S25" s="76"/>
      <c r="T25" s="76"/>
      <c r="U25" s="76"/>
    </row>
    <row r="26" spans="1:21" ht="15.75" x14ac:dyDescent="0.25">
      <c r="A26" s="33"/>
      <c r="B26" s="33"/>
      <c r="C26" s="34"/>
      <c r="E26" s="35"/>
      <c r="M26" s="116"/>
      <c r="N26" s="116"/>
      <c r="O26" s="113"/>
      <c r="P26" s="76"/>
      <c r="Q26" s="115"/>
      <c r="R26" s="76"/>
      <c r="S26" s="76"/>
      <c r="T26" s="76"/>
      <c r="U26" s="76"/>
    </row>
    <row r="27" spans="1:21" ht="15.75" x14ac:dyDescent="0.25">
      <c r="A27" s="33"/>
      <c r="B27" s="33"/>
      <c r="C27" s="34"/>
      <c r="E27" s="35"/>
      <c r="M27" s="116"/>
      <c r="N27" s="116"/>
      <c r="O27" s="113"/>
      <c r="P27" s="76"/>
      <c r="Q27" s="115"/>
      <c r="R27" s="76"/>
      <c r="S27" s="76"/>
      <c r="T27" s="76"/>
      <c r="U27" s="76"/>
    </row>
    <row r="28" spans="1:21" ht="15.75" x14ac:dyDescent="0.25">
      <c r="A28" s="33"/>
      <c r="B28" s="33"/>
      <c r="C28" s="34"/>
      <c r="E28" s="35"/>
      <c r="M28" s="116"/>
      <c r="N28" s="116"/>
      <c r="O28" s="113"/>
      <c r="P28" s="76"/>
      <c r="Q28" s="115"/>
      <c r="R28" s="76"/>
      <c r="S28" s="76"/>
      <c r="T28" s="76"/>
      <c r="U28" s="76"/>
    </row>
    <row r="29" spans="1:21" ht="15.75" x14ac:dyDescent="0.25">
      <c r="A29" s="33"/>
      <c r="B29" s="33"/>
      <c r="C29" s="34"/>
      <c r="E29" s="35"/>
      <c r="M29" s="116"/>
      <c r="N29" s="116"/>
      <c r="O29" s="113"/>
      <c r="P29" s="76"/>
      <c r="Q29" s="115"/>
      <c r="R29" s="76"/>
      <c r="S29" s="76"/>
      <c r="T29" s="76"/>
      <c r="U29" s="76"/>
    </row>
    <row r="30" spans="1:21" x14ac:dyDescent="0.25">
      <c r="A30" s="33"/>
      <c r="B30" s="33"/>
      <c r="C30" s="34"/>
      <c r="M30" s="116"/>
      <c r="N30" s="116"/>
      <c r="O30" s="113"/>
      <c r="P30" s="76"/>
      <c r="Q30" s="76"/>
      <c r="R30" s="76"/>
      <c r="S30" s="76"/>
      <c r="T30" s="76"/>
      <c r="U30" s="76"/>
    </row>
    <row r="31" spans="1:21" x14ac:dyDescent="0.25">
      <c r="A31" s="65"/>
      <c r="B31" s="65"/>
      <c r="C31" s="65"/>
      <c r="M31" s="28"/>
      <c r="N31" s="28"/>
      <c r="O31" s="28"/>
      <c r="P31" s="76"/>
      <c r="Q31" s="76"/>
      <c r="R31" s="76"/>
      <c r="S31" s="76"/>
      <c r="T31" s="76"/>
      <c r="U31" s="76"/>
    </row>
    <row r="32" spans="1:21" x14ac:dyDescent="0.25">
      <c r="A32" s="61"/>
      <c r="B32" s="64"/>
      <c r="C32" s="64">
        <f>SUM(C9:C31)</f>
        <v>52</v>
      </c>
      <c r="D32" s="61" t="s">
        <v>48</v>
      </c>
      <c r="M32" s="75"/>
      <c r="N32" s="75"/>
      <c r="O32" s="75"/>
      <c r="P32" s="75"/>
      <c r="Q32" s="76"/>
      <c r="R32" s="76"/>
      <c r="S32" s="76"/>
      <c r="T32" s="76"/>
      <c r="U32" s="76"/>
    </row>
    <row r="33" spans="1:21" x14ac:dyDescent="0.25">
      <c r="A33" s="64">
        <f>SUM(A9:A29)</f>
        <v>3</v>
      </c>
      <c r="B33" s="61" t="s">
        <v>49</v>
      </c>
      <c r="C33" s="61"/>
      <c r="M33" s="75"/>
      <c r="N33" s="75"/>
      <c r="O33" s="75"/>
      <c r="P33" s="76"/>
      <c r="Q33" s="76"/>
      <c r="R33" s="76"/>
      <c r="S33" s="76"/>
      <c r="T33" s="76"/>
      <c r="U33" s="76"/>
    </row>
    <row r="34" spans="1:21" x14ac:dyDescent="0.25">
      <c r="A34" s="61"/>
      <c r="B34" s="180">
        <f>C32/A33</f>
        <v>17.333333333333332</v>
      </c>
      <c r="C34" s="61" t="s">
        <v>50</v>
      </c>
      <c r="M34" s="75"/>
      <c r="N34" s="75"/>
      <c r="O34" s="75"/>
      <c r="P34" s="76"/>
      <c r="Q34" s="76"/>
      <c r="R34" s="76"/>
      <c r="S34" s="76"/>
      <c r="T34" s="76"/>
      <c r="U34" s="76"/>
    </row>
    <row r="35" spans="1:21" x14ac:dyDescent="0.25">
      <c r="A35" s="61"/>
      <c r="B35" s="61"/>
      <c r="C35" s="61"/>
      <c r="D35" s="65">
        <v>20</v>
      </c>
      <c r="E35" s="61" t="s">
        <v>51</v>
      </c>
      <c r="M35" s="75"/>
      <c r="N35" s="75"/>
      <c r="O35" s="75"/>
      <c r="P35" s="28"/>
      <c r="Q35" s="75"/>
      <c r="R35" s="76"/>
      <c r="S35" s="76"/>
      <c r="T35" s="76"/>
      <c r="U35" s="76"/>
    </row>
    <row r="36" spans="1:21" x14ac:dyDescent="0.25">
      <c r="A36" s="61"/>
      <c r="B36" s="61"/>
      <c r="C36" s="61"/>
      <c r="D36" s="67">
        <f>B34/D35</f>
        <v>0.86666666666666659</v>
      </c>
      <c r="E36" s="61" t="s">
        <v>52</v>
      </c>
      <c r="K36" s="67"/>
      <c r="M36" s="75"/>
      <c r="N36" s="75"/>
      <c r="O36" s="75"/>
      <c r="P36" s="118"/>
      <c r="Q36" s="75"/>
      <c r="R36" s="76"/>
      <c r="S36" s="76"/>
      <c r="T36" s="76"/>
      <c r="U36" s="76"/>
    </row>
    <row r="37" spans="1:21" x14ac:dyDescent="0.25">
      <c r="A37" s="61"/>
      <c r="B37" s="61"/>
      <c r="C37" s="61"/>
      <c r="M37" s="75"/>
      <c r="N37" s="75"/>
      <c r="O37" s="75"/>
      <c r="P37" s="76"/>
      <c r="Q37" s="76"/>
      <c r="R37" s="76"/>
      <c r="S37" s="76"/>
      <c r="T37" s="76"/>
      <c r="U37" s="76"/>
    </row>
    <row r="38" spans="1:21" ht="30.75" customHeight="1" x14ac:dyDescent="0.25">
      <c r="A38" s="307" t="s">
        <v>147</v>
      </c>
      <c r="B38" s="307"/>
      <c r="C38" s="307"/>
      <c r="D38" s="307"/>
      <c r="E38" s="307"/>
      <c r="F38" s="307"/>
      <c r="G38" s="307"/>
      <c r="H38" s="307"/>
      <c r="I38" s="307"/>
      <c r="J38" s="307"/>
    </row>
  </sheetData>
  <mergeCells count="1">
    <mergeCell ref="A38:J38"/>
  </mergeCells>
  <pageMargins left="0.7" right="0.7" top="0.75" bottom="0.75" header="0.3" footer="0.3"/>
  <pageSetup scale="83" orientation="portrait" r:id="rId1"/>
  <drawing r:id="rId2"/>
  <legacyDrawing r:id="rId3"/>
  <oleObjects>
    <mc:AlternateContent xmlns:mc="http://schemas.openxmlformats.org/markup-compatibility/2006">
      <mc:Choice Requires="x14">
        <oleObject progId="Word.Document.12" shapeId="237571" r:id="rId4">
          <objectPr defaultSize="0" autoPict="0" r:id="rId5">
            <anchor moveWithCells="1">
              <from>
                <xdr:col>1</xdr:col>
                <xdr:colOff>0</xdr:colOff>
                <xdr:row>39</xdr:row>
                <xdr:rowOff>0</xdr:rowOff>
              </from>
              <to>
                <xdr:col>9</xdr:col>
                <xdr:colOff>533400</xdr:colOff>
                <xdr:row>44</xdr:row>
                <xdr:rowOff>57150</xdr:rowOff>
              </to>
            </anchor>
          </objectPr>
        </oleObject>
      </mc:Choice>
      <mc:Fallback>
        <oleObject progId="Word.Document.12" shapeId="237571" r:id="rId4"/>
      </mc:Fallback>
    </mc:AlternateContent>
  </oleObjec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V38"/>
  <sheetViews>
    <sheetView workbookViewId="0"/>
  </sheetViews>
  <sheetFormatPr defaultColWidth="9.140625" defaultRowHeight="15" x14ac:dyDescent="0.25"/>
  <cols>
    <col min="1" max="2" width="9.140625" style="59"/>
    <col min="3" max="3" width="10.5703125" style="59" customWidth="1"/>
    <col min="4" max="16384" width="9.140625" style="59"/>
  </cols>
  <sheetData>
    <row r="1" spans="1:22" ht="21" x14ac:dyDescent="0.35">
      <c r="A1" s="63" t="s">
        <v>23</v>
      </c>
      <c r="B1" s="61"/>
      <c r="C1" s="61"/>
      <c r="I1" s="63" t="s">
        <v>53</v>
      </c>
      <c r="M1" s="74"/>
      <c r="N1" s="75"/>
      <c r="O1" s="75"/>
      <c r="P1" s="76"/>
      <c r="Q1" s="76"/>
      <c r="R1" s="76"/>
      <c r="S1" s="76"/>
      <c r="T1" s="76"/>
      <c r="U1" s="74"/>
    </row>
    <row r="2" spans="1:22" x14ac:dyDescent="0.25">
      <c r="A2" s="61"/>
      <c r="B2" s="65">
        <v>5.0999999999999996</v>
      </c>
      <c r="C2" s="61" t="s">
        <v>24</v>
      </c>
      <c r="D2" s="144" t="s">
        <v>172</v>
      </c>
      <c r="M2" s="75"/>
      <c r="N2" s="28"/>
      <c r="O2" s="75"/>
      <c r="P2" s="76"/>
      <c r="Q2" s="76"/>
      <c r="R2" s="76"/>
      <c r="S2" s="76"/>
      <c r="T2" s="76"/>
      <c r="U2" s="76"/>
    </row>
    <row r="3" spans="1:22" x14ac:dyDescent="0.25">
      <c r="A3" s="61"/>
      <c r="B3" s="65" t="s">
        <v>55</v>
      </c>
      <c r="C3" s="61" t="s">
        <v>26</v>
      </c>
      <c r="D3" s="144" t="s">
        <v>181</v>
      </c>
      <c r="M3" s="75"/>
      <c r="N3" s="28"/>
      <c r="O3" s="75"/>
      <c r="P3" s="76"/>
      <c r="Q3" s="76"/>
      <c r="R3" s="76"/>
      <c r="S3" s="76"/>
      <c r="T3" s="76"/>
      <c r="U3" s="76"/>
      <c r="V3" s="76"/>
    </row>
    <row r="4" spans="1:22" x14ac:dyDescent="0.25">
      <c r="A4" s="61"/>
      <c r="B4" s="25" t="s">
        <v>27</v>
      </c>
      <c r="C4" s="61"/>
      <c r="D4" s="26" t="s">
        <v>56</v>
      </c>
      <c r="E4" s="66"/>
      <c r="F4" s="66"/>
      <c r="G4" s="66"/>
      <c r="H4" s="66"/>
      <c r="I4" s="66"/>
      <c r="J4" s="66"/>
      <c r="M4" s="75"/>
      <c r="N4" s="25"/>
      <c r="O4" s="75"/>
      <c r="P4" s="75"/>
      <c r="Q4" s="76"/>
      <c r="R4" s="76"/>
      <c r="S4" s="76"/>
      <c r="T4" s="76"/>
      <c r="U4" s="76"/>
      <c r="V4" s="76"/>
    </row>
    <row r="5" spans="1:22" x14ac:dyDescent="0.25">
      <c r="A5" s="61"/>
      <c r="B5" s="28"/>
      <c r="C5" s="61"/>
      <c r="M5" s="75"/>
      <c r="N5" s="28"/>
      <c r="O5" s="75"/>
      <c r="P5" s="76"/>
      <c r="Q5" s="76"/>
      <c r="R5" s="76"/>
      <c r="S5" s="76"/>
      <c r="T5" s="76"/>
      <c r="U5" s="76"/>
      <c r="V5" s="76"/>
    </row>
    <row r="6" spans="1:22" x14ac:dyDescent="0.25">
      <c r="A6" s="61"/>
      <c r="B6" s="61"/>
      <c r="C6" s="61"/>
      <c r="F6" s="26" t="s">
        <v>29</v>
      </c>
      <c r="G6" s="26"/>
      <c r="H6" s="26" t="s">
        <v>169</v>
      </c>
      <c r="I6" s="26"/>
      <c r="J6" s="26"/>
      <c r="M6" s="75"/>
      <c r="N6" s="75"/>
      <c r="O6" s="75"/>
      <c r="P6" s="76"/>
      <c r="Q6" s="76"/>
      <c r="R6" s="75"/>
      <c r="S6" s="75"/>
      <c r="T6" s="75"/>
      <c r="U6" s="75"/>
      <c r="V6" s="75"/>
    </row>
    <row r="7" spans="1:22" ht="26.25" x14ac:dyDescent="0.25">
      <c r="A7" s="60" t="s">
        <v>31</v>
      </c>
      <c r="B7" s="60" t="s">
        <v>32</v>
      </c>
      <c r="C7" s="60" t="s">
        <v>33</v>
      </c>
      <c r="M7" s="112"/>
      <c r="N7" s="112"/>
      <c r="O7" s="112"/>
      <c r="P7" s="76"/>
      <c r="Q7" s="76"/>
      <c r="R7" s="76"/>
      <c r="S7" s="76"/>
      <c r="T7" s="76"/>
      <c r="U7" s="76"/>
      <c r="V7" s="76"/>
    </row>
    <row r="8" spans="1:22" x14ac:dyDescent="0.25">
      <c r="A8" s="61"/>
      <c r="B8" s="62" t="s">
        <v>34</v>
      </c>
      <c r="C8" s="62" t="s">
        <v>3</v>
      </c>
      <c r="M8" s="75"/>
      <c r="N8" s="28"/>
      <c r="O8" s="28"/>
      <c r="P8" s="76"/>
      <c r="Q8" s="76"/>
      <c r="R8" s="76"/>
      <c r="S8" s="76"/>
      <c r="T8" s="76"/>
      <c r="U8" s="76"/>
      <c r="V8" s="76"/>
    </row>
    <row r="9" spans="1:22" x14ac:dyDescent="0.25">
      <c r="A9" s="183">
        <v>1</v>
      </c>
      <c r="B9" s="65">
        <v>1</v>
      </c>
      <c r="C9" s="179">
        <v>0</v>
      </c>
      <c r="E9" s="61" t="s">
        <v>35</v>
      </c>
      <c r="F9" s="61"/>
      <c r="M9" s="28"/>
      <c r="N9" s="28"/>
      <c r="O9" s="28"/>
      <c r="P9" s="76"/>
      <c r="Q9" s="75"/>
      <c r="R9" s="75"/>
      <c r="S9" s="76"/>
      <c r="T9" s="76"/>
      <c r="U9" s="76"/>
    </row>
    <row r="10" spans="1:22" x14ac:dyDescent="0.25">
      <c r="A10" s="183">
        <v>1</v>
      </c>
      <c r="B10" s="65">
        <v>2</v>
      </c>
      <c r="C10" s="179">
        <v>89</v>
      </c>
      <c r="E10" s="61" t="s">
        <v>36</v>
      </c>
      <c r="F10" s="61"/>
      <c r="M10" s="28"/>
      <c r="N10" s="28"/>
      <c r="O10" s="28"/>
      <c r="P10" s="76"/>
      <c r="Q10" s="75"/>
      <c r="R10" s="75"/>
      <c r="S10" s="76"/>
      <c r="T10" s="76"/>
      <c r="U10" s="76"/>
    </row>
    <row r="11" spans="1:22" x14ac:dyDescent="0.25">
      <c r="A11" s="183">
        <v>1</v>
      </c>
      <c r="B11" s="65">
        <v>3</v>
      </c>
      <c r="C11" s="179">
        <v>86</v>
      </c>
      <c r="E11" s="61" t="s">
        <v>37</v>
      </c>
      <c r="F11" s="61"/>
      <c r="M11" s="28"/>
      <c r="N11" s="28"/>
      <c r="O11" s="28"/>
      <c r="P11" s="76"/>
      <c r="Q11" s="75"/>
      <c r="R11" s="75"/>
      <c r="S11" s="76"/>
      <c r="T11" s="76"/>
      <c r="U11" s="76"/>
    </row>
    <row r="12" spans="1:22" x14ac:dyDescent="0.25">
      <c r="A12" s="183">
        <v>1</v>
      </c>
      <c r="B12" s="65">
        <v>4</v>
      </c>
      <c r="C12" s="179">
        <v>80</v>
      </c>
      <c r="E12" s="61" t="s">
        <v>38</v>
      </c>
      <c r="F12" s="61"/>
      <c r="M12" s="28"/>
      <c r="N12" s="28"/>
      <c r="O12" s="28"/>
      <c r="P12" s="76"/>
      <c r="Q12" s="75"/>
      <c r="R12" s="75"/>
      <c r="S12" s="76"/>
      <c r="T12" s="76"/>
      <c r="U12" s="76"/>
    </row>
    <row r="13" spans="1:22" x14ac:dyDescent="0.25">
      <c r="A13" s="183">
        <v>1</v>
      </c>
      <c r="B13" s="65">
        <v>5</v>
      </c>
      <c r="C13" s="179">
        <v>83</v>
      </c>
      <c r="E13" s="61" t="s">
        <v>39</v>
      </c>
      <c r="M13" s="28"/>
      <c r="N13" s="28"/>
      <c r="O13" s="28"/>
      <c r="P13" s="76"/>
      <c r="Q13" s="75"/>
      <c r="R13" s="76"/>
      <c r="S13" s="76"/>
      <c r="T13" s="76"/>
      <c r="U13" s="76"/>
    </row>
    <row r="14" spans="1:22" x14ac:dyDescent="0.25">
      <c r="A14" s="183">
        <v>1</v>
      </c>
      <c r="B14" s="65">
        <v>6</v>
      </c>
      <c r="C14" s="179">
        <v>95</v>
      </c>
      <c r="E14" s="61" t="s">
        <v>40</v>
      </c>
      <c r="M14" s="28"/>
      <c r="N14" s="28"/>
      <c r="O14" s="28"/>
      <c r="P14" s="76"/>
      <c r="Q14" s="75"/>
      <c r="R14" s="76"/>
      <c r="S14" s="76"/>
      <c r="T14" s="76"/>
      <c r="U14" s="76"/>
    </row>
    <row r="15" spans="1:22" x14ac:dyDescent="0.25">
      <c r="A15" s="183">
        <v>1</v>
      </c>
      <c r="B15" s="65">
        <v>7</v>
      </c>
      <c r="C15" s="179">
        <v>79</v>
      </c>
      <c r="E15" s="61" t="s">
        <v>41</v>
      </c>
      <c r="M15" s="28"/>
      <c r="N15" s="28"/>
      <c r="O15" s="28"/>
      <c r="P15" s="76"/>
      <c r="Q15" s="75"/>
      <c r="R15" s="76"/>
      <c r="S15" s="76"/>
      <c r="T15" s="76"/>
      <c r="U15" s="76"/>
    </row>
    <row r="16" spans="1:22" x14ac:dyDescent="0.25">
      <c r="A16" s="183">
        <v>1</v>
      </c>
      <c r="B16" s="65">
        <v>8</v>
      </c>
      <c r="C16" s="179">
        <v>86</v>
      </c>
      <c r="E16" s="61" t="s">
        <v>42</v>
      </c>
      <c r="M16" s="28"/>
      <c r="N16" s="28"/>
      <c r="O16" s="28"/>
      <c r="P16" s="76"/>
      <c r="Q16" s="75"/>
      <c r="R16" s="76"/>
      <c r="S16" s="76"/>
      <c r="T16" s="76"/>
      <c r="U16" s="76"/>
    </row>
    <row r="17" spans="1:21" x14ac:dyDescent="0.25">
      <c r="A17" s="183">
        <v>1</v>
      </c>
      <c r="B17" s="65">
        <v>9</v>
      </c>
      <c r="C17" s="179">
        <v>93</v>
      </c>
      <c r="E17" s="61" t="s">
        <v>43</v>
      </c>
      <c r="F17" s="61"/>
      <c r="M17" s="28"/>
      <c r="N17" s="28"/>
      <c r="O17" s="28"/>
      <c r="P17" s="76"/>
      <c r="Q17" s="75"/>
      <c r="R17" s="75"/>
      <c r="S17" s="76"/>
      <c r="T17" s="76"/>
      <c r="U17" s="76"/>
    </row>
    <row r="18" spans="1:21" x14ac:dyDescent="0.25">
      <c r="A18" s="183">
        <v>1</v>
      </c>
      <c r="B18" s="65">
        <v>10</v>
      </c>
      <c r="C18" s="179">
        <v>75</v>
      </c>
      <c r="E18" s="61" t="s">
        <v>44</v>
      </c>
      <c r="F18" s="61"/>
      <c r="M18" s="28"/>
      <c r="N18" s="28"/>
      <c r="O18" s="28"/>
      <c r="P18" s="76"/>
      <c r="Q18" s="75"/>
      <c r="R18" s="75"/>
      <c r="S18" s="76"/>
      <c r="T18" s="76"/>
      <c r="U18" s="76"/>
    </row>
    <row r="19" spans="1:21" x14ac:dyDescent="0.25">
      <c r="A19" s="183">
        <v>1</v>
      </c>
      <c r="B19" s="65">
        <v>11</v>
      </c>
      <c r="C19" s="179">
        <v>84</v>
      </c>
      <c r="E19" s="61" t="s">
        <v>45</v>
      </c>
      <c r="F19" s="61"/>
      <c r="M19" s="28"/>
      <c r="N19" s="28"/>
      <c r="O19" s="28"/>
      <c r="P19" s="76"/>
      <c r="Q19" s="75"/>
      <c r="R19" s="75"/>
      <c r="S19" s="76"/>
      <c r="T19" s="76"/>
      <c r="U19" s="76"/>
    </row>
    <row r="20" spans="1:21" x14ac:dyDescent="0.25">
      <c r="A20" s="183">
        <v>1</v>
      </c>
      <c r="B20" s="65">
        <v>12</v>
      </c>
      <c r="C20" s="179">
        <v>93</v>
      </c>
      <c r="E20" s="61" t="s">
        <v>46</v>
      </c>
      <c r="F20" s="61"/>
      <c r="M20" s="28"/>
      <c r="N20" s="28"/>
      <c r="O20" s="28"/>
      <c r="P20" s="76"/>
      <c r="Q20" s="75"/>
      <c r="R20" s="75"/>
      <c r="S20" s="76"/>
      <c r="T20" s="76"/>
      <c r="U20" s="76"/>
    </row>
    <row r="21" spans="1:21" x14ac:dyDescent="0.25">
      <c r="A21" s="183">
        <v>1</v>
      </c>
      <c r="B21" s="65">
        <v>13</v>
      </c>
      <c r="C21" s="179">
        <v>77</v>
      </c>
      <c r="E21" s="61" t="s">
        <v>135</v>
      </c>
      <c r="M21" s="28"/>
      <c r="N21" s="28"/>
      <c r="O21" s="28"/>
      <c r="P21" s="76"/>
      <c r="Q21" s="75"/>
      <c r="R21" s="76"/>
      <c r="S21" s="76"/>
      <c r="T21" s="76"/>
      <c r="U21" s="76"/>
    </row>
    <row r="22" spans="1:21" x14ac:dyDescent="0.25">
      <c r="A22" s="65"/>
      <c r="B22" s="65"/>
      <c r="C22" s="65"/>
      <c r="M22" s="28"/>
      <c r="N22" s="28"/>
      <c r="O22" s="28"/>
      <c r="P22" s="76"/>
      <c r="Q22" s="76"/>
      <c r="R22" s="76"/>
      <c r="S22" s="76"/>
      <c r="T22" s="76"/>
      <c r="U22" s="76"/>
    </row>
    <row r="23" spans="1:21" x14ac:dyDescent="0.25">
      <c r="A23" s="65"/>
      <c r="B23" s="65"/>
      <c r="C23" s="32"/>
      <c r="M23" s="28"/>
      <c r="N23" s="28"/>
      <c r="O23" s="114"/>
      <c r="P23" s="76"/>
      <c r="Q23" s="76"/>
      <c r="R23" s="76"/>
      <c r="S23" s="76"/>
      <c r="T23" s="76"/>
      <c r="U23" s="76"/>
    </row>
    <row r="24" spans="1:21" x14ac:dyDescent="0.25">
      <c r="A24" s="65"/>
      <c r="B24" s="65"/>
      <c r="C24" s="32"/>
      <c r="M24" s="28"/>
      <c r="N24" s="28"/>
      <c r="O24" s="114"/>
      <c r="P24" s="76"/>
      <c r="Q24" s="76"/>
      <c r="R24" s="76"/>
      <c r="S24" s="76"/>
      <c r="T24" s="76"/>
      <c r="U24" s="76"/>
    </row>
    <row r="25" spans="1:21" ht="15.75" x14ac:dyDescent="0.25">
      <c r="A25" s="33"/>
      <c r="B25" s="33"/>
      <c r="C25" s="34"/>
      <c r="E25" s="35"/>
      <c r="M25" s="116"/>
      <c r="N25" s="116"/>
      <c r="O25" s="113"/>
      <c r="P25" s="76"/>
      <c r="Q25" s="115"/>
      <c r="R25" s="76"/>
      <c r="S25" s="76"/>
      <c r="T25" s="76"/>
      <c r="U25" s="76"/>
    </row>
    <row r="26" spans="1:21" ht="15.75" x14ac:dyDescent="0.25">
      <c r="A26" s="33"/>
      <c r="B26" s="33"/>
      <c r="C26" s="34"/>
      <c r="E26" s="35"/>
      <c r="M26" s="116"/>
      <c r="N26" s="116"/>
      <c r="O26" s="113"/>
      <c r="P26" s="76"/>
      <c r="Q26" s="115"/>
      <c r="R26" s="76"/>
      <c r="S26" s="76"/>
      <c r="T26" s="76"/>
      <c r="U26" s="76"/>
    </row>
    <row r="27" spans="1:21" ht="15.75" x14ac:dyDescent="0.25">
      <c r="A27" s="33"/>
      <c r="B27" s="33"/>
      <c r="C27" s="34"/>
      <c r="E27" s="35"/>
      <c r="M27" s="116"/>
      <c r="N27" s="116"/>
      <c r="O27" s="113"/>
      <c r="P27" s="76"/>
      <c r="Q27" s="115"/>
      <c r="R27" s="76"/>
      <c r="S27" s="76"/>
      <c r="T27" s="76"/>
      <c r="U27" s="76"/>
    </row>
    <row r="28" spans="1:21" ht="15.75" x14ac:dyDescent="0.25">
      <c r="A28" s="33"/>
      <c r="B28" s="33"/>
      <c r="C28" s="34"/>
      <c r="E28" s="35"/>
      <c r="M28" s="116"/>
      <c r="N28" s="116"/>
      <c r="O28" s="113"/>
      <c r="P28" s="76"/>
      <c r="Q28" s="115"/>
      <c r="R28" s="76"/>
      <c r="S28" s="76"/>
      <c r="T28" s="76"/>
      <c r="U28" s="76"/>
    </row>
    <row r="29" spans="1:21" ht="15.75" x14ac:dyDescent="0.25">
      <c r="A29" s="33"/>
      <c r="B29" s="33"/>
      <c r="C29" s="34"/>
      <c r="E29" s="35"/>
      <c r="M29" s="116"/>
      <c r="N29" s="116"/>
      <c r="O29" s="113"/>
      <c r="P29" s="76"/>
      <c r="Q29" s="115"/>
      <c r="R29" s="76"/>
      <c r="S29" s="76"/>
      <c r="T29" s="76"/>
      <c r="U29" s="76"/>
    </row>
    <row r="30" spans="1:21" x14ac:dyDescent="0.25">
      <c r="A30" s="33"/>
      <c r="B30" s="33"/>
      <c r="C30" s="34"/>
      <c r="M30" s="116"/>
      <c r="N30" s="116"/>
      <c r="O30" s="113"/>
      <c r="P30" s="76"/>
      <c r="Q30" s="76"/>
      <c r="R30" s="76"/>
      <c r="S30" s="76"/>
      <c r="T30" s="76"/>
      <c r="U30" s="76"/>
    </row>
    <row r="31" spans="1:21" x14ac:dyDescent="0.25">
      <c r="A31" s="65"/>
      <c r="B31" s="65"/>
      <c r="C31" s="65"/>
      <c r="M31" s="28"/>
      <c r="N31" s="28"/>
      <c r="O31" s="28"/>
      <c r="P31" s="76"/>
      <c r="Q31" s="76"/>
      <c r="R31" s="76"/>
      <c r="S31" s="76"/>
      <c r="T31" s="76"/>
      <c r="U31" s="76"/>
    </row>
    <row r="32" spans="1:21" x14ac:dyDescent="0.25">
      <c r="A32" s="61"/>
      <c r="B32" s="64"/>
      <c r="C32" s="64">
        <f>SUM(C9:C31)</f>
        <v>1020</v>
      </c>
      <c r="D32" s="61" t="s">
        <v>48</v>
      </c>
      <c r="M32" s="75"/>
      <c r="N32" s="75"/>
      <c r="O32" s="75"/>
      <c r="P32" s="75"/>
      <c r="Q32" s="76"/>
      <c r="R32" s="76"/>
      <c r="S32" s="76"/>
      <c r="T32" s="76"/>
      <c r="U32" s="76"/>
    </row>
    <row r="33" spans="1:21" x14ac:dyDescent="0.25">
      <c r="A33" s="64">
        <f>SUM(A9:A29)</f>
        <v>13</v>
      </c>
      <c r="B33" s="61" t="s">
        <v>49</v>
      </c>
      <c r="C33" s="61"/>
      <c r="M33" s="75"/>
      <c r="N33" s="75"/>
      <c r="O33" s="75"/>
      <c r="P33" s="76"/>
      <c r="Q33" s="76"/>
      <c r="R33" s="76"/>
      <c r="S33" s="76"/>
      <c r="T33" s="76"/>
      <c r="U33" s="76"/>
    </row>
    <row r="34" spans="1:21" x14ac:dyDescent="0.25">
      <c r="A34" s="61"/>
      <c r="B34" s="180">
        <f>C32/A33</f>
        <v>78.461538461538467</v>
      </c>
      <c r="C34" s="61" t="s">
        <v>50</v>
      </c>
      <c r="M34" s="75"/>
      <c r="N34" s="75"/>
      <c r="O34" s="75"/>
      <c r="P34" s="76"/>
      <c r="Q34" s="76"/>
      <c r="R34" s="76"/>
      <c r="S34" s="76"/>
      <c r="T34" s="76"/>
      <c r="U34" s="76"/>
    </row>
    <row r="35" spans="1:21" x14ac:dyDescent="0.25">
      <c r="A35" s="61"/>
      <c r="B35" s="61"/>
      <c r="C35" s="61"/>
      <c r="D35" s="65">
        <v>100</v>
      </c>
      <c r="E35" s="61" t="s">
        <v>51</v>
      </c>
      <c r="M35" s="75"/>
      <c r="N35" s="75"/>
      <c r="O35" s="75"/>
      <c r="P35" s="28"/>
      <c r="Q35" s="75"/>
      <c r="R35" s="76"/>
      <c r="S35" s="76"/>
      <c r="T35" s="76"/>
      <c r="U35" s="76"/>
    </row>
    <row r="36" spans="1:21" x14ac:dyDescent="0.25">
      <c r="A36" s="61"/>
      <c r="B36" s="61"/>
      <c r="C36" s="61"/>
      <c r="D36" s="67">
        <f>B34/D35</f>
        <v>0.78461538461538471</v>
      </c>
      <c r="E36" s="61" t="s">
        <v>52</v>
      </c>
      <c r="K36" s="67"/>
      <c r="M36" s="75"/>
      <c r="N36" s="75"/>
      <c r="O36" s="75"/>
      <c r="P36" s="118"/>
      <c r="Q36" s="75"/>
      <c r="R36" s="76"/>
      <c r="S36" s="76"/>
      <c r="T36" s="76"/>
      <c r="U36" s="76"/>
    </row>
    <row r="37" spans="1:21" x14ac:dyDescent="0.25">
      <c r="A37" s="61"/>
      <c r="B37" s="61"/>
      <c r="C37" s="61"/>
      <c r="M37" s="75"/>
      <c r="N37" s="75"/>
      <c r="O37" s="75"/>
      <c r="P37" s="76"/>
      <c r="Q37" s="76"/>
      <c r="R37" s="76"/>
      <c r="S37" s="76"/>
      <c r="T37" s="76"/>
      <c r="U37" s="76"/>
    </row>
    <row r="38" spans="1:21" ht="30.75" customHeight="1" x14ac:dyDescent="0.25">
      <c r="A38" s="307" t="s">
        <v>147</v>
      </c>
      <c r="B38" s="307"/>
      <c r="C38" s="307"/>
      <c r="D38" s="307"/>
      <c r="E38" s="307"/>
      <c r="F38" s="307"/>
      <c r="G38" s="307"/>
      <c r="H38" s="307"/>
      <c r="I38" s="307"/>
      <c r="J38" s="307"/>
    </row>
  </sheetData>
  <mergeCells count="1">
    <mergeCell ref="A38:J38"/>
  </mergeCells>
  <pageMargins left="0.7" right="0.7" top="0.75" bottom="0.75" header="0.3" footer="0.3"/>
  <pageSetup scale="83" orientation="portrait" r:id="rId1"/>
  <drawing r:id="rId2"/>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dimension ref="A1:W41"/>
  <sheetViews>
    <sheetView topLeftCell="A22" workbookViewId="0">
      <selection activeCell="D36" sqref="D36"/>
    </sheetView>
  </sheetViews>
  <sheetFormatPr defaultRowHeight="15" x14ac:dyDescent="0.25"/>
  <cols>
    <col min="13" max="23" width="9.140625" style="59"/>
  </cols>
  <sheetData>
    <row r="1" spans="1:22" ht="21" x14ac:dyDescent="0.35">
      <c r="A1" s="53" t="s">
        <v>23</v>
      </c>
      <c r="B1" s="51"/>
      <c r="C1" s="51"/>
      <c r="D1" s="49"/>
      <c r="E1" s="49"/>
      <c r="F1" s="49"/>
      <c r="G1" s="49"/>
      <c r="H1" s="49"/>
      <c r="I1" s="53" t="s">
        <v>53</v>
      </c>
      <c r="J1" s="49"/>
      <c r="K1" s="49"/>
      <c r="L1" s="49"/>
      <c r="M1" s="63" t="s">
        <v>23</v>
      </c>
      <c r="N1" s="61"/>
      <c r="O1" s="61"/>
      <c r="U1" s="63" t="s">
        <v>53</v>
      </c>
    </row>
    <row r="2" spans="1:22" x14ac:dyDescent="0.25">
      <c r="A2" s="51"/>
      <c r="B2" s="55">
        <v>5.0999999999999996</v>
      </c>
      <c r="C2" s="51" t="s">
        <v>24</v>
      </c>
      <c r="D2" s="49"/>
      <c r="E2" s="49"/>
      <c r="F2" s="49"/>
      <c r="G2" s="49"/>
      <c r="H2" s="49"/>
      <c r="I2" s="49"/>
      <c r="J2" s="49"/>
      <c r="K2" s="49"/>
      <c r="L2" s="49"/>
      <c r="M2" s="61"/>
      <c r="N2" s="65">
        <v>5.0999999999999996</v>
      </c>
      <c r="O2" s="61" t="s">
        <v>24</v>
      </c>
    </row>
    <row r="3" spans="1:22" x14ac:dyDescent="0.25">
      <c r="A3" s="51"/>
      <c r="B3" s="55" t="s">
        <v>55</v>
      </c>
      <c r="C3" s="51" t="s">
        <v>26</v>
      </c>
      <c r="D3" s="49"/>
      <c r="E3" s="49"/>
      <c r="F3" s="49"/>
      <c r="G3" s="49"/>
      <c r="H3" s="49"/>
      <c r="I3" s="49"/>
      <c r="J3" s="49"/>
      <c r="K3" s="49"/>
      <c r="L3" s="49"/>
      <c r="M3" s="61"/>
      <c r="N3" s="65" t="s">
        <v>55</v>
      </c>
      <c r="O3" s="61" t="s">
        <v>26</v>
      </c>
    </row>
    <row r="4" spans="1:22" x14ac:dyDescent="0.25">
      <c r="A4" s="51"/>
      <c r="B4" s="25" t="s">
        <v>27</v>
      </c>
      <c r="C4" s="51"/>
      <c r="D4" s="70" t="s">
        <v>56</v>
      </c>
      <c r="E4" s="56"/>
      <c r="F4" s="56"/>
      <c r="G4" s="56"/>
      <c r="H4" s="56"/>
      <c r="I4" s="56"/>
      <c r="J4" s="56"/>
      <c r="K4" s="49"/>
      <c r="L4" s="49"/>
      <c r="M4" s="61"/>
      <c r="N4" s="25" t="s">
        <v>27</v>
      </c>
      <c r="O4" s="61"/>
      <c r="P4" s="26" t="s">
        <v>56</v>
      </c>
      <c r="Q4" s="66"/>
      <c r="R4" s="66"/>
      <c r="S4" s="66"/>
      <c r="T4" s="66"/>
      <c r="U4" s="66"/>
      <c r="V4" s="66"/>
    </row>
    <row r="5" spans="1:22" x14ac:dyDescent="0.25">
      <c r="A5" s="51"/>
      <c r="B5" s="28"/>
      <c r="C5" s="51"/>
      <c r="D5" s="49"/>
      <c r="E5" s="49"/>
      <c r="F5" s="49"/>
      <c r="G5" s="49"/>
      <c r="H5" s="49"/>
      <c r="I5" s="49"/>
      <c r="J5" s="49"/>
      <c r="K5" s="49"/>
      <c r="L5" s="49"/>
      <c r="M5" s="61"/>
      <c r="N5" s="28"/>
      <c r="O5" s="61"/>
    </row>
    <row r="6" spans="1:22" x14ac:dyDescent="0.25">
      <c r="A6" s="51"/>
      <c r="B6" s="51"/>
      <c r="C6" s="51"/>
      <c r="D6" s="49"/>
      <c r="E6" s="49"/>
      <c r="F6" s="26" t="s">
        <v>29</v>
      </c>
      <c r="G6" s="26"/>
      <c r="H6" s="26" t="s">
        <v>54</v>
      </c>
      <c r="I6" s="26"/>
      <c r="J6" s="26"/>
      <c r="K6" s="49"/>
      <c r="L6" s="49"/>
      <c r="M6" s="61"/>
      <c r="N6" s="61"/>
      <c r="O6" s="61"/>
      <c r="R6" s="26" t="s">
        <v>29</v>
      </c>
      <c r="S6" s="26"/>
      <c r="T6" s="26" t="s">
        <v>60</v>
      </c>
      <c r="U6" s="26"/>
      <c r="V6" s="26"/>
    </row>
    <row r="7" spans="1:22" ht="26.25" x14ac:dyDescent="0.25">
      <c r="A7" s="50" t="s">
        <v>31</v>
      </c>
      <c r="B7" s="50" t="s">
        <v>32</v>
      </c>
      <c r="C7" s="50" t="s">
        <v>33</v>
      </c>
      <c r="D7" s="49"/>
      <c r="E7" s="49"/>
      <c r="F7" s="49"/>
      <c r="G7" s="49"/>
      <c r="H7" s="49"/>
      <c r="I7" s="49"/>
      <c r="J7" s="49"/>
      <c r="K7" s="49"/>
      <c r="L7" s="49"/>
      <c r="M7" s="60" t="s">
        <v>31</v>
      </c>
      <c r="N7" s="60" t="s">
        <v>32</v>
      </c>
      <c r="O7" s="60" t="s">
        <v>33</v>
      </c>
    </row>
    <row r="8" spans="1:22" x14ac:dyDescent="0.25">
      <c r="A8" s="51"/>
      <c r="B8" s="52" t="s">
        <v>34</v>
      </c>
      <c r="C8" s="52" t="s">
        <v>3</v>
      </c>
      <c r="D8" s="49"/>
      <c r="E8" s="49"/>
      <c r="F8" s="49"/>
      <c r="G8" s="49"/>
      <c r="H8" s="49"/>
      <c r="I8" s="49"/>
      <c r="J8" s="49"/>
      <c r="K8" s="49"/>
      <c r="L8" s="49"/>
      <c r="M8" s="61"/>
      <c r="N8" s="62" t="s">
        <v>34</v>
      </c>
      <c r="O8" s="62" t="s">
        <v>3</v>
      </c>
    </row>
    <row r="9" spans="1:22" x14ac:dyDescent="0.25">
      <c r="A9" s="55">
        <v>1</v>
      </c>
      <c r="B9" s="55">
        <v>1</v>
      </c>
      <c r="C9" s="55">
        <v>98</v>
      </c>
      <c r="D9" s="49"/>
      <c r="E9" s="51" t="s">
        <v>35</v>
      </c>
      <c r="F9" s="51"/>
      <c r="G9" s="49"/>
      <c r="H9" s="49"/>
      <c r="I9" s="49"/>
      <c r="J9" s="49"/>
      <c r="K9" s="49"/>
      <c r="L9" s="49"/>
      <c r="M9" s="65">
        <v>1</v>
      </c>
      <c r="N9" s="65">
        <v>1</v>
      </c>
      <c r="O9" s="65">
        <v>90.5</v>
      </c>
      <c r="Q9" s="61" t="s">
        <v>35</v>
      </c>
      <c r="R9" s="61"/>
    </row>
    <row r="10" spans="1:22" x14ac:dyDescent="0.25">
      <c r="A10" s="55">
        <v>1</v>
      </c>
      <c r="B10" s="55">
        <v>2</v>
      </c>
      <c r="C10" s="55">
        <v>77</v>
      </c>
      <c r="D10" s="49"/>
      <c r="E10" s="51" t="s">
        <v>36</v>
      </c>
      <c r="F10" s="51"/>
      <c r="G10" s="49"/>
      <c r="H10" s="49"/>
      <c r="I10" s="49"/>
      <c r="J10" s="49"/>
      <c r="K10" s="49"/>
      <c r="L10" s="49"/>
      <c r="M10" s="65">
        <v>1</v>
      </c>
      <c r="N10" s="65">
        <v>2</v>
      </c>
      <c r="O10" s="65">
        <v>75</v>
      </c>
      <c r="Q10" s="61" t="s">
        <v>36</v>
      </c>
      <c r="R10" s="61"/>
    </row>
    <row r="11" spans="1:22" x14ac:dyDescent="0.25">
      <c r="A11" s="55">
        <v>1</v>
      </c>
      <c r="B11" s="55">
        <v>3</v>
      </c>
      <c r="C11" s="55">
        <v>79</v>
      </c>
      <c r="D11" s="49"/>
      <c r="E11" s="51" t="s">
        <v>37</v>
      </c>
      <c r="F11" s="51"/>
      <c r="G11" s="49"/>
      <c r="H11" s="49"/>
      <c r="I11" s="49"/>
      <c r="J11" s="49"/>
      <c r="K11" s="49"/>
      <c r="L11" s="49"/>
      <c r="M11" s="65">
        <v>1</v>
      </c>
      <c r="N11" s="65">
        <v>3</v>
      </c>
      <c r="O11" s="65">
        <v>78</v>
      </c>
      <c r="Q11" s="61" t="s">
        <v>37</v>
      </c>
      <c r="R11" s="61"/>
    </row>
    <row r="12" spans="1:22" x14ac:dyDescent="0.25">
      <c r="A12" s="55">
        <v>1</v>
      </c>
      <c r="B12" s="55">
        <v>4</v>
      </c>
      <c r="C12" s="55">
        <v>91</v>
      </c>
      <c r="D12" s="49"/>
      <c r="E12" s="51" t="s">
        <v>38</v>
      </c>
      <c r="F12" s="51"/>
      <c r="G12" s="49"/>
      <c r="H12" s="49"/>
      <c r="I12" s="49"/>
      <c r="J12" s="49"/>
      <c r="K12" s="49"/>
      <c r="L12" s="49"/>
      <c r="M12" s="65">
        <v>1</v>
      </c>
      <c r="N12" s="65">
        <v>4</v>
      </c>
      <c r="O12" s="65">
        <v>89</v>
      </c>
      <c r="Q12" s="61" t="s">
        <v>38</v>
      </c>
      <c r="R12" s="61"/>
    </row>
    <row r="13" spans="1:22" x14ac:dyDescent="0.25">
      <c r="A13" s="55">
        <v>1</v>
      </c>
      <c r="B13" s="55">
        <v>5</v>
      </c>
      <c r="C13" s="55">
        <v>89</v>
      </c>
      <c r="D13" s="49"/>
      <c r="E13" s="51" t="s">
        <v>39</v>
      </c>
      <c r="F13" s="49"/>
      <c r="G13" s="49"/>
      <c r="H13" s="49"/>
      <c r="I13" s="49"/>
      <c r="J13" s="49"/>
      <c r="K13" s="49"/>
      <c r="L13" s="49"/>
      <c r="M13" s="65">
        <v>1</v>
      </c>
      <c r="N13" s="65">
        <v>5</v>
      </c>
      <c r="O13" s="65">
        <v>93</v>
      </c>
      <c r="Q13" s="61" t="s">
        <v>39</v>
      </c>
    </row>
    <row r="14" spans="1:22" x14ac:dyDescent="0.25">
      <c r="A14" s="55">
        <v>1</v>
      </c>
      <c r="B14" s="55">
        <v>6</v>
      </c>
      <c r="C14" s="55">
        <v>87</v>
      </c>
      <c r="D14" s="49"/>
      <c r="E14" s="51" t="s">
        <v>40</v>
      </c>
      <c r="F14" s="49"/>
      <c r="G14" s="49"/>
      <c r="H14" s="49"/>
      <c r="I14" s="49"/>
      <c r="J14" s="49"/>
      <c r="K14" s="49"/>
      <c r="L14" s="49"/>
      <c r="M14" s="65">
        <v>1</v>
      </c>
      <c r="N14" s="65">
        <v>6</v>
      </c>
      <c r="O14" s="65">
        <v>89.5</v>
      </c>
      <c r="Q14" s="61" t="s">
        <v>40</v>
      </c>
    </row>
    <row r="15" spans="1:22" x14ac:dyDescent="0.25">
      <c r="A15" s="55">
        <v>1</v>
      </c>
      <c r="B15" s="55">
        <v>7</v>
      </c>
      <c r="C15" s="55">
        <v>85</v>
      </c>
      <c r="D15" s="49"/>
      <c r="E15" s="51" t="s">
        <v>41</v>
      </c>
      <c r="F15" s="49"/>
      <c r="G15" s="49"/>
      <c r="H15" s="49"/>
      <c r="I15" s="49"/>
      <c r="J15" s="49"/>
      <c r="K15" s="49"/>
      <c r="L15" s="49"/>
      <c r="M15" s="65">
        <v>1</v>
      </c>
      <c r="N15" s="65">
        <v>7</v>
      </c>
      <c r="O15" s="65">
        <v>94.5</v>
      </c>
      <c r="Q15" s="61" t="s">
        <v>41</v>
      </c>
    </row>
    <row r="16" spans="1:22" x14ac:dyDescent="0.25">
      <c r="A16" s="55">
        <v>1</v>
      </c>
      <c r="B16" s="55">
        <v>8</v>
      </c>
      <c r="C16" s="55">
        <v>75</v>
      </c>
      <c r="D16" s="49"/>
      <c r="E16" s="51" t="s">
        <v>42</v>
      </c>
      <c r="F16" s="49"/>
      <c r="G16" s="49"/>
      <c r="H16" s="49"/>
      <c r="I16" s="49"/>
      <c r="J16" s="49"/>
      <c r="K16" s="49"/>
      <c r="L16" s="49"/>
      <c r="M16" s="65">
        <v>1</v>
      </c>
      <c r="N16" s="65">
        <v>8</v>
      </c>
      <c r="O16" s="65">
        <v>88.5</v>
      </c>
      <c r="Q16" s="61" t="s">
        <v>42</v>
      </c>
    </row>
    <row r="17" spans="1:18" x14ac:dyDescent="0.25">
      <c r="A17" s="55">
        <v>1</v>
      </c>
      <c r="B17" s="55">
        <v>9</v>
      </c>
      <c r="C17" s="55">
        <v>71</v>
      </c>
      <c r="D17" s="49"/>
      <c r="E17" s="51" t="s">
        <v>43</v>
      </c>
      <c r="F17" s="51"/>
      <c r="G17" s="49"/>
      <c r="H17" s="49"/>
      <c r="I17" s="49"/>
      <c r="J17" s="49"/>
      <c r="K17" s="49"/>
      <c r="L17" s="49"/>
      <c r="M17" s="65">
        <v>1</v>
      </c>
      <c r="N17" s="65">
        <v>9</v>
      </c>
      <c r="O17" s="65">
        <v>63</v>
      </c>
      <c r="Q17" s="61" t="s">
        <v>43</v>
      </c>
      <c r="R17" s="61"/>
    </row>
    <row r="18" spans="1:18" x14ac:dyDescent="0.25">
      <c r="A18" s="55">
        <v>1</v>
      </c>
      <c r="B18" s="55">
        <v>10</v>
      </c>
      <c r="C18" s="55">
        <v>98</v>
      </c>
      <c r="D18" s="49"/>
      <c r="E18" s="51" t="s">
        <v>44</v>
      </c>
      <c r="F18" s="51"/>
      <c r="G18" s="49"/>
      <c r="H18" s="49"/>
      <c r="I18" s="49"/>
      <c r="J18" s="49"/>
      <c r="K18" s="49"/>
      <c r="L18" s="49"/>
      <c r="M18" s="65">
        <v>1</v>
      </c>
      <c r="N18" s="65">
        <v>10</v>
      </c>
      <c r="O18" s="65">
        <v>96.5</v>
      </c>
      <c r="Q18" s="61" t="s">
        <v>44</v>
      </c>
      <c r="R18" s="61"/>
    </row>
    <row r="19" spans="1:18" x14ac:dyDescent="0.25">
      <c r="A19" s="55">
        <v>1</v>
      </c>
      <c r="B19" s="55">
        <v>11</v>
      </c>
      <c r="C19" s="55">
        <v>85</v>
      </c>
      <c r="D19" s="49"/>
      <c r="E19" s="51" t="s">
        <v>45</v>
      </c>
      <c r="F19" s="51"/>
      <c r="G19" s="49"/>
      <c r="H19" s="49"/>
      <c r="I19" s="49"/>
      <c r="J19" s="49"/>
      <c r="K19" s="49"/>
      <c r="L19" s="49"/>
      <c r="M19" s="65">
        <v>1</v>
      </c>
      <c r="N19" s="65">
        <v>11</v>
      </c>
      <c r="O19" s="65">
        <v>81.5</v>
      </c>
      <c r="Q19" s="61" t="s">
        <v>45</v>
      </c>
      <c r="R19" s="61"/>
    </row>
    <row r="20" spans="1:18" x14ac:dyDescent="0.25">
      <c r="A20" s="55">
        <v>1</v>
      </c>
      <c r="B20" s="55">
        <v>12</v>
      </c>
      <c r="C20" s="55">
        <v>83</v>
      </c>
      <c r="D20" s="49"/>
      <c r="E20" s="51" t="s">
        <v>46</v>
      </c>
      <c r="F20" s="51"/>
      <c r="G20" s="49"/>
      <c r="H20" s="49"/>
      <c r="I20" s="49"/>
      <c r="J20" s="49"/>
      <c r="K20" s="49"/>
      <c r="L20" s="49"/>
      <c r="M20" s="65"/>
      <c r="N20" s="65"/>
      <c r="O20" s="65"/>
      <c r="Q20" s="61" t="s">
        <v>46</v>
      </c>
      <c r="R20" s="61"/>
    </row>
    <row r="21" spans="1:18" x14ac:dyDescent="0.25">
      <c r="A21" s="55">
        <v>1</v>
      </c>
      <c r="B21" s="55">
        <v>13</v>
      </c>
      <c r="C21" s="55">
        <v>81</v>
      </c>
      <c r="D21" s="49"/>
      <c r="E21" s="51" t="s">
        <v>47</v>
      </c>
      <c r="F21" s="49"/>
      <c r="G21" s="49"/>
      <c r="H21" s="49"/>
      <c r="I21" s="49"/>
      <c r="J21" s="49"/>
      <c r="K21" s="49"/>
      <c r="L21" s="49"/>
      <c r="M21" s="65"/>
      <c r="N21" s="65"/>
      <c r="O21" s="65"/>
      <c r="Q21" s="61" t="s">
        <v>47</v>
      </c>
    </row>
    <row r="22" spans="1:18" x14ac:dyDescent="0.25">
      <c r="A22" s="55">
        <v>1</v>
      </c>
      <c r="B22" s="55">
        <v>14</v>
      </c>
      <c r="C22" s="55">
        <v>80</v>
      </c>
      <c r="D22" s="49"/>
      <c r="E22" s="51" t="s">
        <v>163</v>
      </c>
      <c r="F22" s="49"/>
      <c r="G22" s="49"/>
      <c r="H22" s="49"/>
      <c r="I22" s="49"/>
      <c r="J22" s="49"/>
      <c r="K22" s="49"/>
      <c r="L22" s="49"/>
      <c r="M22" s="65"/>
      <c r="N22" s="65"/>
      <c r="O22" s="65"/>
      <c r="Q22" s="61" t="s">
        <v>162</v>
      </c>
    </row>
    <row r="23" spans="1:18" x14ac:dyDescent="0.25">
      <c r="A23" s="55"/>
      <c r="B23" s="55"/>
      <c r="C23" s="32"/>
      <c r="D23" s="49"/>
      <c r="E23" s="49"/>
      <c r="F23" s="49"/>
      <c r="G23" s="49"/>
      <c r="H23" s="49"/>
      <c r="I23" s="49"/>
      <c r="J23" s="49"/>
      <c r="K23" s="49"/>
      <c r="L23" s="49"/>
      <c r="M23" s="65"/>
      <c r="N23" s="65"/>
      <c r="O23" s="32"/>
    </row>
    <row r="24" spans="1:18" x14ac:dyDescent="0.25">
      <c r="A24" s="55"/>
      <c r="B24" s="55"/>
      <c r="C24" s="32"/>
      <c r="D24" s="49"/>
      <c r="E24" s="49"/>
      <c r="F24" s="49"/>
      <c r="G24" s="49"/>
      <c r="H24" s="49"/>
      <c r="I24" s="49"/>
      <c r="J24" s="49"/>
      <c r="K24" s="49"/>
      <c r="L24" s="49"/>
      <c r="M24" s="65"/>
      <c r="N24" s="65"/>
      <c r="O24" s="32"/>
    </row>
    <row r="25" spans="1:18" ht="15.75" x14ac:dyDescent="0.25">
      <c r="A25" s="33"/>
      <c r="B25" s="33"/>
      <c r="C25" s="34"/>
      <c r="D25" s="49"/>
      <c r="E25" s="35"/>
      <c r="F25" s="49"/>
      <c r="G25" s="49"/>
      <c r="H25" s="49"/>
      <c r="I25" s="49"/>
      <c r="J25" s="49"/>
      <c r="K25" s="49"/>
      <c r="L25" s="49"/>
      <c r="M25" s="33"/>
      <c r="N25" s="33"/>
      <c r="O25" s="34"/>
      <c r="Q25" s="35"/>
    </row>
    <row r="26" spans="1:18" ht="15.75" x14ac:dyDescent="0.25">
      <c r="A26" s="33"/>
      <c r="B26" s="33"/>
      <c r="C26" s="34"/>
      <c r="D26" s="49"/>
      <c r="E26" s="35"/>
      <c r="F26" s="49"/>
      <c r="G26" s="49"/>
      <c r="H26" s="49"/>
      <c r="I26" s="49"/>
      <c r="J26" s="49"/>
      <c r="K26" s="49"/>
      <c r="L26" s="49"/>
      <c r="M26" s="33"/>
      <c r="N26" s="33"/>
      <c r="O26" s="34"/>
      <c r="Q26" s="35"/>
    </row>
    <row r="27" spans="1:18" ht="15.75" x14ac:dyDescent="0.25">
      <c r="A27" s="33"/>
      <c r="B27" s="33"/>
      <c r="C27" s="34"/>
      <c r="D27" s="49"/>
      <c r="E27" s="35"/>
      <c r="F27" s="49"/>
      <c r="G27" s="49"/>
      <c r="H27" s="49"/>
      <c r="I27" s="49"/>
      <c r="J27" s="49"/>
      <c r="K27" s="49"/>
      <c r="L27" s="49"/>
      <c r="M27" s="33"/>
      <c r="N27" s="33"/>
      <c r="O27" s="34"/>
      <c r="Q27" s="35"/>
    </row>
    <row r="28" spans="1:18" ht="15.75" x14ac:dyDescent="0.25">
      <c r="A28" s="33"/>
      <c r="B28" s="33"/>
      <c r="C28" s="34"/>
      <c r="D28" s="49"/>
      <c r="E28" s="35"/>
      <c r="F28" s="49"/>
      <c r="G28" s="49"/>
      <c r="H28" s="49"/>
      <c r="I28" s="49"/>
      <c r="J28" s="49"/>
      <c r="K28" s="49"/>
      <c r="L28" s="49"/>
      <c r="M28" s="33"/>
      <c r="N28" s="33"/>
      <c r="O28" s="34"/>
      <c r="Q28" s="35"/>
    </row>
    <row r="29" spans="1:18" ht="15.75" x14ac:dyDescent="0.25">
      <c r="A29" s="33"/>
      <c r="B29" s="33"/>
      <c r="C29" s="34"/>
      <c r="D29" s="49"/>
      <c r="E29" s="35"/>
      <c r="F29" s="49"/>
      <c r="G29" s="49"/>
      <c r="H29" s="49"/>
      <c r="I29" s="49"/>
      <c r="J29" s="49"/>
      <c r="K29" s="49"/>
      <c r="L29" s="49"/>
      <c r="M29" s="33"/>
      <c r="N29" s="33"/>
      <c r="O29" s="34"/>
      <c r="Q29" s="35"/>
    </row>
    <row r="30" spans="1:18" x14ac:dyDescent="0.25">
      <c r="A30" s="33"/>
      <c r="B30" s="33"/>
      <c r="C30" s="34"/>
      <c r="D30" s="49"/>
      <c r="E30" s="49"/>
      <c r="F30" s="49"/>
      <c r="G30" s="49"/>
      <c r="H30" s="49"/>
      <c r="I30" s="49"/>
      <c r="J30" s="49"/>
      <c r="K30" s="49"/>
      <c r="L30" s="49"/>
      <c r="M30" s="33"/>
      <c r="N30" s="33"/>
      <c r="O30" s="34"/>
    </row>
    <row r="31" spans="1:18" x14ac:dyDescent="0.25">
      <c r="A31" s="55"/>
      <c r="B31" s="55"/>
      <c r="C31" s="55"/>
      <c r="D31" s="49"/>
      <c r="E31" s="49"/>
      <c r="F31" s="49"/>
      <c r="G31" s="49"/>
      <c r="H31" s="49"/>
      <c r="I31" s="49"/>
      <c r="J31" s="49"/>
      <c r="K31" s="49"/>
      <c r="L31" s="49"/>
      <c r="M31" s="65"/>
      <c r="N31" s="65"/>
      <c r="O31" s="65"/>
    </row>
    <row r="32" spans="1:18" x14ac:dyDescent="0.25">
      <c r="A32" s="51"/>
      <c r="B32" s="51"/>
      <c r="C32" s="54">
        <f>SUM(C9:C31)</f>
        <v>1179</v>
      </c>
      <c r="D32" s="51" t="s">
        <v>48</v>
      </c>
      <c r="E32" s="49"/>
      <c r="F32" s="49"/>
      <c r="G32" s="49"/>
      <c r="H32" s="49"/>
      <c r="I32" s="49"/>
      <c r="J32" s="49"/>
      <c r="K32" s="49"/>
      <c r="L32" s="49"/>
      <c r="M32" s="61"/>
      <c r="N32" s="61"/>
      <c r="O32" s="64">
        <f>SUM(O9:O31)</f>
        <v>939</v>
      </c>
      <c r="P32" s="61" t="s">
        <v>48</v>
      </c>
    </row>
    <row r="33" spans="1:17" x14ac:dyDescent="0.25">
      <c r="A33" s="54">
        <f>SUM(A9:A29)</f>
        <v>14</v>
      </c>
      <c r="B33" s="51" t="s">
        <v>49</v>
      </c>
      <c r="C33" s="51"/>
      <c r="D33" s="49"/>
      <c r="E33" s="49"/>
      <c r="F33" s="49"/>
      <c r="G33" s="49"/>
      <c r="H33" s="49"/>
      <c r="I33" s="49"/>
      <c r="J33" s="49"/>
      <c r="K33" s="49"/>
      <c r="L33" s="49"/>
      <c r="M33" s="64">
        <f>SUM(M9:M29)</f>
        <v>11</v>
      </c>
      <c r="N33" s="61" t="s">
        <v>49</v>
      </c>
      <c r="O33" s="61"/>
    </row>
    <row r="34" spans="1:17" x14ac:dyDescent="0.25">
      <c r="A34" s="51"/>
      <c r="B34" s="54">
        <f>C32/A33</f>
        <v>84.214285714285708</v>
      </c>
      <c r="C34" s="51" t="s">
        <v>50</v>
      </c>
      <c r="D34" s="49"/>
      <c r="E34" s="49"/>
      <c r="F34" s="49"/>
      <c r="G34" s="49"/>
      <c r="H34" s="49"/>
      <c r="I34" s="49"/>
      <c r="J34" s="49"/>
      <c r="K34" s="49"/>
      <c r="L34" s="49"/>
      <c r="M34" s="61"/>
      <c r="N34" s="64">
        <f>O32/M33</f>
        <v>85.36363636363636</v>
      </c>
      <c r="O34" s="61" t="s">
        <v>50</v>
      </c>
    </row>
    <row r="35" spans="1:17" x14ac:dyDescent="0.25">
      <c r="A35" s="51"/>
      <c r="B35" s="51"/>
      <c r="C35" s="51"/>
      <c r="D35" s="55">
        <v>100</v>
      </c>
      <c r="E35" s="51" t="s">
        <v>51</v>
      </c>
      <c r="F35" s="49"/>
      <c r="G35" s="49"/>
      <c r="H35" s="49"/>
      <c r="I35" s="49"/>
      <c r="J35" s="49"/>
      <c r="K35" s="49"/>
      <c r="L35" s="49"/>
      <c r="M35" s="61"/>
      <c r="N35" s="61"/>
      <c r="O35" s="61"/>
      <c r="P35" s="65">
        <v>100</v>
      </c>
      <c r="Q35" s="61" t="s">
        <v>51</v>
      </c>
    </row>
    <row r="36" spans="1:17" x14ac:dyDescent="0.25">
      <c r="A36" s="51"/>
      <c r="B36" s="51"/>
      <c r="C36" s="51"/>
      <c r="D36" s="57">
        <f>B34/D35</f>
        <v>0.84214285714285708</v>
      </c>
      <c r="E36" s="51" t="s">
        <v>52</v>
      </c>
      <c r="F36" s="49"/>
      <c r="G36" s="49"/>
      <c r="H36" s="49"/>
      <c r="I36" s="49"/>
      <c r="J36" s="49"/>
      <c r="K36" s="67">
        <f>(D36+P36)/2</f>
        <v>0.8478896103896103</v>
      </c>
      <c r="L36" s="49"/>
      <c r="M36" s="61"/>
      <c r="N36" s="61"/>
      <c r="O36" s="61"/>
      <c r="P36" s="67">
        <f>N34/P35</f>
        <v>0.85363636363636364</v>
      </c>
      <c r="Q36" s="61" t="s">
        <v>52</v>
      </c>
    </row>
    <row r="37" spans="1:17" x14ac:dyDescent="0.25">
      <c r="A37" s="51"/>
      <c r="B37" s="51"/>
      <c r="C37" s="51"/>
      <c r="D37" s="49"/>
      <c r="E37" s="49"/>
      <c r="F37" s="49"/>
      <c r="G37" s="49"/>
      <c r="H37" s="49"/>
      <c r="I37" s="49"/>
      <c r="J37" s="49"/>
      <c r="K37" s="49"/>
      <c r="L37" s="49"/>
      <c r="M37" s="61"/>
      <c r="N37" s="61"/>
      <c r="O37" s="61"/>
    </row>
    <row r="38" spans="1:17" x14ac:dyDescent="0.25">
      <c r="A38" s="49"/>
      <c r="B38" s="49"/>
      <c r="C38" s="49"/>
      <c r="D38" s="49"/>
      <c r="E38" s="49"/>
      <c r="F38" s="49"/>
      <c r="G38" s="49"/>
      <c r="H38" s="49"/>
      <c r="I38" s="49"/>
      <c r="J38" s="49"/>
      <c r="K38" s="49"/>
      <c r="L38" s="49"/>
    </row>
    <row r="39" spans="1:17" x14ac:dyDescent="0.25">
      <c r="A39" s="49"/>
      <c r="B39" s="49"/>
      <c r="C39" s="49"/>
      <c r="D39" s="49"/>
      <c r="E39" s="49"/>
      <c r="F39" s="49"/>
      <c r="G39" s="49"/>
      <c r="H39" s="49"/>
      <c r="I39" s="49"/>
      <c r="J39" s="49"/>
      <c r="K39" s="49"/>
      <c r="L39" s="49"/>
    </row>
    <row r="40" spans="1:17" x14ac:dyDescent="0.25">
      <c r="A40" s="49"/>
      <c r="B40" s="49"/>
      <c r="C40" s="49"/>
      <c r="D40" s="49"/>
      <c r="E40" s="49"/>
      <c r="F40" s="49"/>
      <c r="G40" s="49"/>
      <c r="H40" s="49"/>
      <c r="I40" s="49"/>
      <c r="J40" s="49"/>
      <c r="K40" s="49"/>
      <c r="L40" s="49"/>
    </row>
    <row r="41" spans="1:17" x14ac:dyDescent="0.25">
      <c r="A41" s="49"/>
      <c r="B41" s="49"/>
      <c r="C41" s="49"/>
      <c r="D41" s="49"/>
      <c r="E41" s="49"/>
      <c r="F41" s="49"/>
      <c r="G41" s="49"/>
      <c r="H41" s="49"/>
      <c r="I41" s="49"/>
      <c r="J41" s="49"/>
      <c r="K41" s="49"/>
      <c r="L41" s="49"/>
    </row>
  </sheetData>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21505" r:id="rId4">
          <objectPr defaultSize="0" autoPict="0" r:id="rId5">
            <anchor moveWithCells="1">
              <from>
                <xdr:col>12</xdr:col>
                <xdr:colOff>0</xdr:colOff>
                <xdr:row>40</xdr:row>
                <xdr:rowOff>0</xdr:rowOff>
              </from>
              <to>
                <xdr:col>27</xdr:col>
                <xdr:colOff>95250</xdr:colOff>
                <xdr:row>68</xdr:row>
                <xdr:rowOff>19050</xdr:rowOff>
              </to>
            </anchor>
          </objectPr>
        </oleObject>
      </mc:Choice>
      <mc:Fallback>
        <oleObject progId="Word.Document.12" shapeId="21505" r:id="rId4"/>
      </mc:Fallback>
    </mc:AlternateContent>
  </oleObjects>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39"/>
  <sheetViews>
    <sheetView topLeftCell="A22" workbookViewId="0">
      <selection activeCell="G29" sqref="G29"/>
    </sheetView>
  </sheetViews>
  <sheetFormatPr defaultColWidth="9.140625" defaultRowHeight="15" x14ac:dyDescent="0.25"/>
  <cols>
    <col min="1" max="2" width="9.140625" style="59"/>
    <col min="3" max="3" width="10.28515625" style="59" customWidth="1"/>
    <col min="4" max="16384" width="9.140625" style="59"/>
  </cols>
  <sheetData>
    <row r="1" spans="1:10" ht="21" x14ac:dyDescent="0.35">
      <c r="A1" s="63" t="s">
        <v>23</v>
      </c>
      <c r="B1" s="61"/>
      <c r="C1" s="61"/>
      <c r="I1" s="63" t="s">
        <v>53</v>
      </c>
    </row>
    <row r="2" spans="1:10" x14ac:dyDescent="0.25">
      <c r="A2" s="61"/>
      <c r="B2" s="65">
        <v>5.2</v>
      </c>
      <c r="C2" s="61" t="s">
        <v>24</v>
      </c>
      <c r="D2" s="297" t="s">
        <v>252</v>
      </c>
    </row>
    <row r="3" spans="1:10" x14ac:dyDescent="0.25">
      <c r="A3" s="61"/>
      <c r="B3" s="65" t="s">
        <v>62</v>
      </c>
      <c r="C3" s="61" t="s">
        <v>26</v>
      </c>
      <c r="D3" s="297" t="s">
        <v>245</v>
      </c>
    </row>
    <row r="4" spans="1:10" x14ac:dyDescent="0.25">
      <c r="A4" s="61"/>
      <c r="B4" s="25" t="s">
        <v>27</v>
      </c>
      <c r="C4" s="61"/>
      <c r="D4" s="26" t="s">
        <v>63</v>
      </c>
      <c r="E4" s="66"/>
      <c r="F4" s="66"/>
      <c r="G4" s="66"/>
      <c r="H4" s="66"/>
      <c r="I4" s="66"/>
      <c r="J4" s="66"/>
    </row>
    <row r="5" spans="1:10" x14ac:dyDescent="0.25">
      <c r="A5" s="61"/>
      <c r="B5" s="28"/>
      <c r="C5" s="61"/>
    </row>
    <row r="6" spans="1:10" x14ac:dyDescent="0.25">
      <c r="A6" s="61"/>
      <c r="B6" s="61"/>
      <c r="C6" s="61"/>
      <c r="F6" s="26" t="s">
        <v>29</v>
      </c>
      <c r="G6" s="26"/>
      <c r="H6" s="26" t="s">
        <v>174</v>
      </c>
      <c r="I6" s="26"/>
      <c r="J6" s="26"/>
    </row>
    <row r="7" spans="1:10" ht="26.25" x14ac:dyDescent="0.25">
      <c r="A7" s="60" t="s">
        <v>31</v>
      </c>
      <c r="B7" s="60" t="s">
        <v>32</v>
      </c>
      <c r="C7" s="60" t="s">
        <v>33</v>
      </c>
    </row>
    <row r="8" spans="1:10" x14ac:dyDescent="0.25">
      <c r="A8" s="61"/>
      <c r="B8" s="62" t="s">
        <v>34</v>
      </c>
      <c r="C8" s="62" t="s">
        <v>3</v>
      </c>
    </row>
    <row r="9" spans="1:10" x14ac:dyDescent="0.25">
      <c r="A9" s="184"/>
      <c r="B9" s="33"/>
      <c r="C9" s="213"/>
      <c r="E9" s="61" t="s">
        <v>35</v>
      </c>
      <c r="F9" s="61"/>
    </row>
    <row r="10" spans="1:10" x14ac:dyDescent="0.25">
      <c r="A10" s="184"/>
      <c r="B10" s="33"/>
      <c r="C10" s="213"/>
      <c r="E10" s="61" t="s">
        <v>36</v>
      </c>
      <c r="F10" s="61"/>
    </row>
    <row r="11" spans="1:10" x14ac:dyDescent="0.25">
      <c r="A11" s="184"/>
      <c r="B11" s="33"/>
      <c r="C11" s="213"/>
      <c r="E11" s="61" t="s">
        <v>37</v>
      </c>
      <c r="F11" s="61"/>
    </row>
    <row r="12" spans="1:10" x14ac:dyDescent="0.25">
      <c r="A12" s="184"/>
      <c r="B12" s="33"/>
      <c r="C12" s="213"/>
      <c r="E12" s="61" t="s">
        <v>38</v>
      </c>
      <c r="F12" s="61"/>
    </row>
    <row r="13" spans="1:10" x14ac:dyDescent="0.25">
      <c r="A13" s="184"/>
      <c r="B13" s="33"/>
      <c r="C13" s="213"/>
      <c r="E13" s="61" t="s">
        <v>39</v>
      </c>
    </row>
    <row r="14" spans="1:10" x14ac:dyDescent="0.25">
      <c r="A14" s="184"/>
      <c r="B14" s="33"/>
      <c r="C14" s="213"/>
      <c r="E14" s="61" t="s">
        <v>40</v>
      </c>
    </row>
    <row r="15" spans="1:10" x14ac:dyDescent="0.25">
      <c r="A15" s="184"/>
      <c r="B15" s="33"/>
      <c r="C15" s="213"/>
      <c r="E15" s="61" t="s">
        <v>41</v>
      </c>
    </row>
    <row r="16" spans="1:10" x14ac:dyDescent="0.25">
      <c r="A16" s="184"/>
      <c r="B16" s="33"/>
      <c r="C16" s="213"/>
      <c r="E16" s="61" t="s">
        <v>42</v>
      </c>
    </row>
    <row r="17" spans="1:6" x14ac:dyDescent="0.25">
      <c r="A17" s="184"/>
      <c r="B17" s="33"/>
      <c r="C17" s="213"/>
      <c r="E17" s="61" t="s">
        <v>43</v>
      </c>
      <c r="F17" s="61"/>
    </row>
    <row r="18" spans="1:6" x14ac:dyDescent="0.25">
      <c r="A18" s="65"/>
      <c r="B18" s="65"/>
      <c r="C18" s="65"/>
      <c r="E18" s="61" t="s">
        <v>44</v>
      </c>
      <c r="F18" s="61"/>
    </row>
    <row r="19" spans="1:6" x14ac:dyDescent="0.25">
      <c r="A19" s="65"/>
      <c r="B19" s="65"/>
      <c r="C19" s="65"/>
      <c r="E19" s="61" t="s">
        <v>45</v>
      </c>
      <c r="F19" s="61"/>
    </row>
    <row r="20" spans="1:6" x14ac:dyDescent="0.25">
      <c r="A20" s="65"/>
      <c r="B20" s="65"/>
      <c r="C20" s="65"/>
      <c r="E20" s="61" t="s">
        <v>46</v>
      </c>
      <c r="F20" s="61"/>
    </row>
    <row r="21" spans="1:6" x14ac:dyDescent="0.25">
      <c r="A21" s="65"/>
      <c r="B21" s="65"/>
      <c r="C21" s="65"/>
      <c r="E21" s="61" t="s">
        <v>135</v>
      </c>
    </row>
    <row r="22" spans="1:6" x14ac:dyDescent="0.25">
      <c r="A22" s="65"/>
      <c r="B22" s="65"/>
      <c r="C22" s="65"/>
    </row>
    <row r="23" spans="1:6" x14ac:dyDescent="0.25">
      <c r="A23" s="65"/>
      <c r="B23" s="65"/>
      <c r="C23" s="32"/>
    </row>
    <row r="24" spans="1:6" x14ac:dyDescent="0.25">
      <c r="A24" s="65"/>
      <c r="B24" s="65"/>
      <c r="C24" s="32"/>
    </row>
    <row r="25" spans="1:6" ht="15.75" x14ac:dyDescent="0.25">
      <c r="A25" s="33"/>
      <c r="B25" s="33"/>
      <c r="C25" s="34"/>
      <c r="E25" s="35"/>
    </row>
    <row r="26" spans="1:6" ht="15.75" x14ac:dyDescent="0.25">
      <c r="A26" s="33"/>
      <c r="B26" s="33"/>
      <c r="C26" s="34"/>
      <c r="E26" s="35"/>
    </row>
    <row r="27" spans="1:6" ht="15.75" x14ac:dyDescent="0.25">
      <c r="A27" s="33"/>
      <c r="B27" s="33"/>
      <c r="C27" s="34"/>
      <c r="E27" s="35" t="s">
        <v>251</v>
      </c>
    </row>
    <row r="28" spans="1:6" ht="15.75" x14ac:dyDescent="0.25">
      <c r="A28" s="33"/>
      <c r="B28" s="33"/>
      <c r="C28" s="34"/>
      <c r="E28" s="35"/>
    </row>
    <row r="29" spans="1:6" ht="15.75" x14ac:dyDescent="0.25">
      <c r="A29" s="33"/>
      <c r="B29" s="33"/>
      <c r="C29" s="34"/>
      <c r="E29" s="35"/>
    </row>
    <row r="30" spans="1:6" x14ac:dyDescent="0.25">
      <c r="A30" s="33"/>
      <c r="B30" s="33"/>
      <c r="C30" s="34"/>
    </row>
    <row r="31" spans="1:6" x14ac:dyDescent="0.25">
      <c r="A31" s="65"/>
      <c r="B31" s="65"/>
      <c r="C31" s="65"/>
    </row>
    <row r="32" spans="1:6" x14ac:dyDescent="0.25">
      <c r="A32" s="61"/>
      <c r="B32" s="64"/>
      <c r="C32" s="180">
        <f>SUM(C9:C31)</f>
        <v>0</v>
      </c>
      <c r="D32" s="61" t="s">
        <v>48</v>
      </c>
    </row>
    <row r="33" spans="1:10" x14ac:dyDescent="0.25">
      <c r="A33" s="64">
        <f>SUM(A9:A29)</f>
        <v>0</v>
      </c>
      <c r="B33" s="61" t="s">
        <v>49</v>
      </c>
      <c r="C33" s="61"/>
    </row>
    <row r="34" spans="1:10" x14ac:dyDescent="0.25">
      <c r="A34" s="61"/>
      <c r="B34" s="180" t="e">
        <f>C32/A33</f>
        <v>#DIV/0!</v>
      </c>
      <c r="C34" s="61" t="s">
        <v>50</v>
      </c>
    </row>
    <row r="35" spans="1:10" x14ac:dyDescent="0.25">
      <c r="A35" s="61"/>
      <c r="B35" s="61"/>
      <c r="C35" s="61"/>
      <c r="D35" s="65">
        <v>2.5</v>
      </c>
      <c r="E35" s="61" t="s">
        <v>51</v>
      </c>
    </row>
    <row r="36" spans="1:10" x14ac:dyDescent="0.25">
      <c r="A36" s="61"/>
      <c r="B36" s="61"/>
      <c r="C36" s="61"/>
      <c r="D36" s="67">
        <v>1</v>
      </c>
      <c r="E36" s="61" t="s">
        <v>52</v>
      </c>
    </row>
    <row r="37" spans="1:10" x14ac:dyDescent="0.25">
      <c r="A37" s="61"/>
      <c r="B37" s="61"/>
      <c r="C37" s="61"/>
    </row>
    <row r="38" spans="1:10" ht="15.75" x14ac:dyDescent="0.25">
      <c r="A38" s="96"/>
    </row>
    <row r="39" spans="1:10" ht="30" customHeight="1" x14ac:dyDescent="0.25">
      <c r="A39" s="308" t="s">
        <v>147</v>
      </c>
      <c r="B39" s="308"/>
      <c r="C39" s="308"/>
      <c r="D39" s="308"/>
      <c r="E39" s="308"/>
      <c r="F39" s="308"/>
      <c r="G39" s="308"/>
      <c r="H39" s="308"/>
      <c r="I39" s="308"/>
      <c r="J39" s="308"/>
    </row>
  </sheetData>
  <mergeCells count="1">
    <mergeCell ref="A39:J39"/>
  </mergeCells>
  <pageMargins left="0.7" right="0.7" top="0.75" bottom="0.75" header="0.3" footer="0.3"/>
  <pageSetup scale="84" orientation="portrait" r:id="rId1"/>
  <drawing r:id="rId2"/>
  <legacyDrawing r:id="rId3"/>
  <oleObjects>
    <mc:AlternateContent xmlns:mc="http://schemas.openxmlformats.org/markup-compatibility/2006">
      <mc:Choice Requires="x14">
        <oleObject progId="Word.Document.12" shapeId="743425" r:id="rId4">
          <objectPr defaultSize="0" r:id="rId5">
            <anchor moveWithCells="1">
              <from>
                <xdr:col>1</xdr:col>
                <xdr:colOff>0</xdr:colOff>
                <xdr:row>40</xdr:row>
                <xdr:rowOff>0</xdr:rowOff>
              </from>
              <to>
                <xdr:col>10</xdr:col>
                <xdr:colOff>381000</xdr:colOff>
                <xdr:row>43</xdr:row>
                <xdr:rowOff>95250</xdr:rowOff>
              </to>
            </anchor>
          </objectPr>
        </oleObject>
      </mc:Choice>
      <mc:Fallback>
        <oleObject progId="Word.Document.12" shapeId="743425"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8"/>
  <sheetViews>
    <sheetView topLeftCell="A15" workbookViewId="0"/>
  </sheetViews>
  <sheetFormatPr defaultColWidth="9.140625" defaultRowHeight="15" x14ac:dyDescent="0.25"/>
  <cols>
    <col min="1" max="2" width="9.140625" style="59"/>
    <col min="3" max="3" width="10.28515625" style="59" customWidth="1"/>
    <col min="4" max="16384" width="9.140625" style="59"/>
  </cols>
  <sheetData>
    <row r="1" spans="1:10" ht="21" x14ac:dyDescent="0.35">
      <c r="A1" s="63" t="s">
        <v>23</v>
      </c>
      <c r="B1" s="61"/>
      <c r="C1" s="61"/>
      <c r="I1" s="63" t="s">
        <v>53</v>
      </c>
    </row>
    <row r="2" spans="1:10" x14ac:dyDescent="0.25">
      <c r="A2" s="61"/>
      <c r="B2" s="65">
        <v>1.1000000000000001</v>
      </c>
      <c r="C2" s="61" t="s">
        <v>24</v>
      </c>
      <c r="D2" s="144" t="s">
        <v>170</v>
      </c>
    </row>
    <row r="3" spans="1:10" x14ac:dyDescent="0.25">
      <c r="A3" s="61"/>
      <c r="B3" s="65" t="s">
        <v>59</v>
      </c>
      <c r="C3" s="61" t="s">
        <v>26</v>
      </c>
      <c r="D3" s="144" t="s">
        <v>181</v>
      </c>
    </row>
    <row r="4" spans="1:10" x14ac:dyDescent="0.25">
      <c r="A4" s="61"/>
      <c r="B4" s="25" t="s">
        <v>27</v>
      </c>
      <c r="C4" s="61"/>
      <c r="D4" s="26" t="s">
        <v>61</v>
      </c>
      <c r="E4" s="66"/>
      <c r="F4" s="66"/>
      <c r="G4" s="66"/>
      <c r="H4" s="66"/>
      <c r="I4" s="66"/>
      <c r="J4" s="66"/>
    </row>
    <row r="5" spans="1:10" x14ac:dyDescent="0.25">
      <c r="A5" s="61"/>
      <c r="B5" s="28"/>
      <c r="C5" s="61"/>
    </row>
    <row r="6" spans="1:10" x14ac:dyDescent="0.25">
      <c r="A6" s="61"/>
      <c r="B6" s="61"/>
      <c r="C6" s="61"/>
      <c r="F6" s="26" t="s">
        <v>29</v>
      </c>
      <c r="G6" s="26"/>
      <c r="H6" s="26" t="s">
        <v>168</v>
      </c>
      <c r="I6" s="26"/>
      <c r="J6" s="26"/>
    </row>
    <row r="7" spans="1:10" ht="26.25" x14ac:dyDescent="0.25">
      <c r="A7" s="60" t="s">
        <v>31</v>
      </c>
      <c r="B7" s="60" t="s">
        <v>32</v>
      </c>
      <c r="C7" s="60" t="s">
        <v>33</v>
      </c>
    </row>
    <row r="8" spans="1:10" x14ac:dyDescent="0.25">
      <c r="A8" s="61"/>
      <c r="B8" s="62" t="s">
        <v>34</v>
      </c>
      <c r="C8" s="62" t="s">
        <v>3</v>
      </c>
    </row>
    <row r="9" spans="1:10" x14ac:dyDescent="0.25">
      <c r="A9" s="183">
        <v>1</v>
      </c>
      <c r="B9" s="65">
        <v>1</v>
      </c>
      <c r="C9" s="179">
        <v>500</v>
      </c>
      <c r="E9" s="61" t="s">
        <v>35</v>
      </c>
      <c r="F9" s="61"/>
    </row>
    <row r="10" spans="1:10" x14ac:dyDescent="0.25">
      <c r="A10" s="183">
        <v>1</v>
      </c>
      <c r="B10" s="65">
        <v>2</v>
      </c>
      <c r="C10" s="179">
        <v>500</v>
      </c>
      <c r="E10" s="61" t="s">
        <v>36</v>
      </c>
      <c r="F10" s="61"/>
    </row>
    <row r="11" spans="1:10" x14ac:dyDescent="0.25">
      <c r="A11" s="183">
        <v>1</v>
      </c>
      <c r="B11" s="65">
        <v>3</v>
      </c>
      <c r="C11" s="179">
        <v>0</v>
      </c>
      <c r="E11" s="61" t="s">
        <v>37</v>
      </c>
      <c r="F11" s="61"/>
    </row>
    <row r="12" spans="1:10" x14ac:dyDescent="0.25">
      <c r="A12" s="183">
        <v>1</v>
      </c>
      <c r="B12" s="65">
        <v>4</v>
      </c>
      <c r="C12" s="179">
        <v>0</v>
      </c>
      <c r="E12" s="61" t="s">
        <v>38</v>
      </c>
      <c r="F12" s="61"/>
    </row>
    <row r="13" spans="1:10" x14ac:dyDescent="0.25">
      <c r="A13" s="183">
        <v>1</v>
      </c>
      <c r="B13" s="65">
        <v>5</v>
      </c>
      <c r="C13" s="179">
        <v>0</v>
      </c>
      <c r="E13" s="61" t="s">
        <v>39</v>
      </c>
    </row>
    <row r="14" spans="1:10" x14ac:dyDescent="0.25">
      <c r="A14" s="183">
        <v>1</v>
      </c>
      <c r="B14" s="65">
        <v>6</v>
      </c>
      <c r="C14" s="179">
        <v>500</v>
      </c>
      <c r="E14" s="61" t="s">
        <v>40</v>
      </c>
    </row>
    <row r="15" spans="1:10" x14ac:dyDescent="0.25">
      <c r="A15" s="183">
        <v>1</v>
      </c>
      <c r="B15" s="65">
        <v>7</v>
      </c>
      <c r="C15" s="179">
        <v>500</v>
      </c>
      <c r="E15" s="61" t="s">
        <v>41</v>
      </c>
    </row>
    <row r="16" spans="1:10" x14ac:dyDescent="0.25">
      <c r="A16" s="183">
        <v>1</v>
      </c>
      <c r="B16" s="65">
        <v>8</v>
      </c>
      <c r="C16" s="179">
        <v>500</v>
      </c>
      <c r="E16" s="61" t="s">
        <v>42</v>
      </c>
    </row>
    <row r="17" spans="1:6" x14ac:dyDescent="0.25">
      <c r="A17" s="183">
        <v>1</v>
      </c>
      <c r="B17" s="65">
        <v>9</v>
      </c>
      <c r="C17" s="179">
        <v>500</v>
      </c>
      <c r="E17" s="61" t="s">
        <v>43</v>
      </c>
      <c r="F17" s="61"/>
    </row>
    <row r="18" spans="1:6" x14ac:dyDescent="0.25">
      <c r="A18" s="183">
        <v>1</v>
      </c>
      <c r="B18" s="65">
        <v>10</v>
      </c>
      <c r="C18" s="179">
        <v>500</v>
      </c>
      <c r="E18" s="61" t="s">
        <v>44</v>
      </c>
      <c r="F18" s="61"/>
    </row>
    <row r="19" spans="1:6" x14ac:dyDescent="0.25">
      <c r="A19" s="183">
        <v>1</v>
      </c>
      <c r="B19" s="65">
        <v>11</v>
      </c>
      <c r="C19" s="179">
        <v>500</v>
      </c>
      <c r="E19" s="61" t="s">
        <v>45</v>
      </c>
      <c r="F19" s="61"/>
    </row>
    <row r="20" spans="1:6" x14ac:dyDescent="0.25">
      <c r="A20" s="183">
        <v>1</v>
      </c>
      <c r="B20" s="65">
        <v>12</v>
      </c>
      <c r="C20" s="179">
        <v>500</v>
      </c>
      <c r="E20" s="61" t="s">
        <v>46</v>
      </c>
      <c r="F20" s="61"/>
    </row>
    <row r="21" spans="1:6" x14ac:dyDescent="0.25">
      <c r="A21" s="183">
        <v>1</v>
      </c>
      <c r="B21" s="65">
        <v>13</v>
      </c>
      <c r="C21" s="179">
        <v>500</v>
      </c>
      <c r="E21" s="61" t="s">
        <v>135</v>
      </c>
    </row>
    <row r="22" spans="1:6" x14ac:dyDescent="0.25">
      <c r="A22" s="65"/>
      <c r="B22" s="65"/>
      <c r="C22" s="65"/>
    </row>
    <row r="23" spans="1:6" x14ac:dyDescent="0.25">
      <c r="A23" s="65"/>
      <c r="B23" s="65"/>
      <c r="C23" s="32"/>
    </row>
    <row r="24" spans="1:6" x14ac:dyDescent="0.25">
      <c r="A24" s="65"/>
      <c r="B24" s="65"/>
      <c r="C24" s="32"/>
    </row>
    <row r="25" spans="1:6" ht="15.75" x14ac:dyDescent="0.25">
      <c r="A25" s="33"/>
      <c r="B25" s="33"/>
      <c r="C25" s="34"/>
      <c r="E25" s="35"/>
    </row>
    <row r="26" spans="1:6" ht="15.75" x14ac:dyDescent="0.25">
      <c r="A26" s="33"/>
      <c r="B26" s="33"/>
      <c r="C26" s="34"/>
      <c r="E26" s="35"/>
    </row>
    <row r="27" spans="1:6" ht="15.75" x14ac:dyDescent="0.25">
      <c r="A27" s="33"/>
      <c r="B27" s="33"/>
      <c r="C27" s="34"/>
      <c r="E27" s="35"/>
    </row>
    <row r="28" spans="1:6" ht="15.75" x14ac:dyDescent="0.25">
      <c r="A28" s="33"/>
      <c r="B28" s="33"/>
      <c r="C28" s="34"/>
      <c r="E28" s="35"/>
    </row>
    <row r="29" spans="1:6" ht="15.75" x14ac:dyDescent="0.25">
      <c r="A29" s="33"/>
      <c r="B29" s="33"/>
      <c r="C29" s="34"/>
      <c r="E29" s="35"/>
    </row>
    <row r="30" spans="1:6" x14ac:dyDescent="0.25">
      <c r="A30" s="33"/>
      <c r="B30" s="33"/>
      <c r="C30" s="34"/>
    </row>
    <row r="31" spans="1:6" x14ac:dyDescent="0.25">
      <c r="A31" s="65"/>
      <c r="B31" s="65"/>
      <c r="C31" s="65"/>
    </row>
    <row r="32" spans="1:6" x14ac:dyDescent="0.25">
      <c r="A32" s="61"/>
      <c r="B32" s="64"/>
      <c r="C32" s="64">
        <f>SUM(C9:C31)</f>
        <v>5000</v>
      </c>
      <c r="D32" s="61" t="s">
        <v>48</v>
      </c>
    </row>
    <row r="33" spans="1:5" x14ac:dyDescent="0.25">
      <c r="A33" s="64">
        <f>SUM(A9:A29)</f>
        <v>13</v>
      </c>
      <c r="B33" s="61" t="s">
        <v>49</v>
      </c>
      <c r="C33" s="61"/>
    </row>
    <row r="34" spans="1:5" x14ac:dyDescent="0.25">
      <c r="A34" s="61"/>
      <c r="B34" s="180">
        <f>C32/A33</f>
        <v>384.61538461538464</v>
      </c>
      <c r="C34" s="61" t="s">
        <v>50</v>
      </c>
    </row>
    <row r="35" spans="1:5" x14ac:dyDescent="0.25">
      <c r="A35" s="61"/>
      <c r="B35" s="61"/>
      <c r="C35" s="61"/>
      <c r="D35" s="65">
        <v>500</v>
      </c>
      <c r="E35" s="61" t="s">
        <v>51</v>
      </c>
    </row>
    <row r="36" spans="1:5" x14ac:dyDescent="0.25">
      <c r="A36" s="61"/>
      <c r="B36" s="61"/>
      <c r="C36" s="61"/>
      <c r="D36" s="67">
        <f>B34/D35</f>
        <v>0.76923076923076927</v>
      </c>
      <c r="E36" s="61" t="s">
        <v>52</v>
      </c>
    </row>
    <row r="37" spans="1:5" x14ac:dyDescent="0.25">
      <c r="A37" s="61"/>
      <c r="B37" s="61"/>
      <c r="C37" s="61"/>
    </row>
    <row r="38" spans="1:5" ht="15.75" x14ac:dyDescent="0.25">
      <c r="A38" s="153" t="s">
        <v>184</v>
      </c>
      <c r="B38" s="61"/>
      <c r="C38" s="61"/>
    </row>
  </sheetData>
  <pageMargins left="0.7" right="0.7" top="0.75" bottom="0.75" header="0.3" footer="0.3"/>
  <pageSetup scale="66" orientation="portrait" r:id="rId1"/>
  <drawing r:id="rId2"/>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39"/>
  <sheetViews>
    <sheetView topLeftCell="A34" workbookViewId="0">
      <selection activeCell="F30" sqref="F30"/>
    </sheetView>
  </sheetViews>
  <sheetFormatPr defaultColWidth="9.140625" defaultRowHeight="15" x14ac:dyDescent="0.25"/>
  <cols>
    <col min="1" max="2" width="9.140625" style="59"/>
    <col min="3" max="3" width="10.28515625" style="59" customWidth="1"/>
    <col min="4" max="16384" width="9.140625" style="59"/>
  </cols>
  <sheetData>
    <row r="1" spans="1:10" ht="21" x14ac:dyDescent="0.35">
      <c r="A1" s="63" t="s">
        <v>23</v>
      </c>
      <c r="B1" s="61"/>
      <c r="C1" s="61"/>
      <c r="I1" s="63" t="s">
        <v>53</v>
      </c>
    </row>
    <row r="2" spans="1:10" x14ac:dyDescent="0.25">
      <c r="A2" s="61"/>
      <c r="B2" s="65">
        <v>5.2</v>
      </c>
      <c r="C2" s="61" t="s">
        <v>24</v>
      </c>
      <c r="D2" s="292" t="s">
        <v>252</v>
      </c>
    </row>
    <row r="3" spans="1:10" x14ac:dyDescent="0.25">
      <c r="A3" s="61"/>
      <c r="B3" s="65" t="s">
        <v>62</v>
      </c>
      <c r="C3" s="61" t="s">
        <v>26</v>
      </c>
      <c r="D3" s="292" t="s">
        <v>245</v>
      </c>
    </row>
    <row r="4" spans="1:10" x14ac:dyDescent="0.25">
      <c r="A4" s="61"/>
      <c r="B4" s="25" t="s">
        <v>27</v>
      </c>
      <c r="C4" s="61"/>
      <c r="D4" s="26" t="s">
        <v>63</v>
      </c>
      <c r="E4" s="66"/>
      <c r="F4" s="66"/>
      <c r="G4" s="66"/>
      <c r="H4" s="66"/>
      <c r="I4" s="66"/>
      <c r="J4" s="66"/>
    </row>
    <row r="5" spans="1:10" x14ac:dyDescent="0.25">
      <c r="A5" s="61"/>
      <c r="B5" s="28"/>
      <c r="C5" s="61"/>
    </row>
    <row r="6" spans="1:10" x14ac:dyDescent="0.25">
      <c r="A6" s="61"/>
      <c r="B6" s="61"/>
      <c r="C6" s="61"/>
      <c r="F6" s="26" t="s">
        <v>29</v>
      </c>
      <c r="G6" s="26"/>
      <c r="H6" s="26" t="s">
        <v>174</v>
      </c>
      <c r="I6" s="26"/>
      <c r="J6" s="26"/>
    </row>
    <row r="7" spans="1:10" ht="26.25" x14ac:dyDescent="0.25">
      <c r="A7" s="60" t="s">
        <v>31</v>
      </c>
      <c r="B7" s="60" t="s">
        <v>32</v>
      </c>
      <c r="C7" s="60" t="s">
        <v>33</v>
      </c>
    </row>
    <row r="8" spans="1:10" x14ac:dyDescent="0.25">
      <c r="A8" s="61"/>
      <c r="B8" s="62" t="s">
        <v>34</v>
      </c>
      <c r="C8" s="62" t="s">
        <v>3</v>
      </c>
    </row>
    <row r="9" spans="1:10" x14ac:dyDescent="0.25">
      <c r="A9" s="184">
        <v>1</v>
      </c>
      <c r="B9" s="33"/>
      <c r="C9" s="213">
        <v>50</v>
      </c>
      <c r="E9" s="61" t="s">
        <v>35</v>
      </c>
      <c r="F9" s="61"/>
    </row>
    <row r="10" spans="1:10" x14ac:dyDescent="0.25">
      <c r="A10" s="184">
        <v>1</v>
      </c>
      <c r="B10" s="33"/>
      <c r="C10" s="213">
        <v>50</v>
      </c>
      <c r="E10" s="61" t="s">
        <v>36</v>
      </c>
      <c r="F10" s="61"/>
    </row>
    <row r="11" spans="1:10" x14ac:dyDescent="0.25">
      <c r="A11" s="184">
        <v>1</v>
      </c>
      <c r="B11" s="33"/>
      <c r="C11" s="213">
        <v>50</v>
      </c>
      <c r="E11" s="61" t="s">
        <v>37</v>
      </c>
      <c r="F11" s="61"/>
    </row>
    <row r="12" spans="1:10" x14ac:dyDescent="0.25">
      <c r="A12" s="184">
        <v>1</v>
      </c>
      <c r="B12" s="33"/>
      <c r="C12" s="213">
        <v>50</v>
      </c>
      <c r="E12" s="61" t="s">
        <v>38</v>
      </c>
      <c r="F12" s="61"/>
    </row>
    <row r="13" spans="1:10" x14ac:dyDescent="0.25">
      <c r="A13" s="184">
        <v>1</v>
      </c>
      <c r="B13" s="33"/>
      <c r="C13" s="213">
        <v>0</v>
      </c>
      <c r="E13" s="61" t="s">
        <v>39</v>
      </c>
    </row>
    <row r="14" spans="1:10" x14ac:dyDescent="0.25">
      <c r="A14" s="184">
        <v>1</v>
      </c>
      <c r="B14" s="33"/>
      <c r="C14" s="213">
        <v>0</v>
      </c>
      <c r="E14" s="61" t="s">
        <v>40</v>
      </c>
    </row>
    <row r="15" spans="1:10" x14ac:dyDescent="0.25">
      <c r="A15" s="184">
        <v>1</v>
      </c>
      <c r="B15" s="33"/>
      <c r="C15" s="213">
        <v>0</v>
      </c>
      <c r="E15" s="61" t="s">
        <v>41</v>
      </c>
    </row>
    <row r="16" spans="1:10" x14ac:dyDescent="0.25">
      <c r="A16" s="184">
        <v>1</v>
      </c>
      <c r="B16" s="33"/>
      <c r="C16" s="213">
        <v>50</v>
      </c>
      <c r="E16" s="61" t="s">
        <v>42</v>
      </c>
    </row>
    <row r="17" spans="1:6" x14ac:dyDescent="0.25">
      <c r="A17" s="184">
        <v>1</v>
      </c>
      <c r="B17" s="33"/>
      <c r="C17" s="213">
        <v>0</v>
      </c>
      <c r="E17" s="61" t="s">
        <v>43</v>
      </c>
      <c r="F17" s="61"/>
    </row>
    <row r="18" spans="1:6" x14ac:dyDescent="0.25">
      <c r="A18" s="184">
        <v>1</v>
      </c>
      <c r="B18" s="65"/>
      <c r="C18" s="213">
        <v>50</v>
      </c>
      <c r="E18" s="61" t="s">
        <v>44</v>
      </c>
      <c r="F18" s="61"/>
    </row>
    <row r="19" spans="1:6" x14ac:dyDescent="0.25">
      <c r="A19" s="184">
        <v>1</v>
      </c>
      <c r="B19" s="65"/>
      <c r="C19" s="213">
        <v>50</v>
      </c>
      <c r="E19" s="61" t="s">
        <v>45</v>
      </c>
      <c r="F19" s="61"/>
    </row>
    <row r="20" spans="1:6" x14ac:dyDescent="0.25">
      <c r="A20" s="184">
        <v>1</v>
      </c>
      <c r="B20" s="65"/>
      <c r="C20" s="65">
        <v>0</v>
      </c>
      <c r="E20" s="61" t="s">
        <v>46</v>
      </c>
      <c r="F20" s="61"/>
    </row>
    <row r="21" spans="1:6" x14ac:dyDescent="0.25">
      <c r="A21" s="184">
        <v>1</v>
      </c>
      <c r="B21" s="65"/>
      <c r="C21" s="213">
        <v>50</v>
      </c>
      <c r="E21" s="61" t="s">
        <v>135</v>
      </c>
    </row>
    <row r="22" spans="1:6" x14ac:dyDescent="0.25">
      <c r="A22" s="184">
        <v>1</v>
      </c>
      <c r="B22" s="65"/>
      <c r="C22" s="213">
        <v>50</v>
      </c>
    </row>
    <row r="23" spans="1:6" x14ac:dyDescent="0.25">
      <c r="A23" s="184">
        <v>1</v>
      </c>
      <c r="B23" s="65"/>
      <c r="C23" s="213">
        <v>50</v>
      </c>
    </row>
    <row r="24" spans="1:6" x14ac:dyDescent="0.25">
      <c r="A24" s="184">
        <v>1</v>
      </c>
      <c r="B24" s="65"/>
      <c r="C24" s="213">
        <v>50</v>
      </c>
    </row>
    <row r="25" spans="1:6" ht="15.75" x14ac:dyDescent="0.25">
      <c r="A25" s="184">
        <v>1</v>
      </c>
      <c r="B25" s="33"/>
      <c r="C25" s="213">
        <v>50</v>
      </c>
      <c r="E25" s="35"/>
    </row>
    <row r="26" spans="1:6" ht="15.75" x14ac:dyDescent="0.25">
      <c r="A26" s="184">
        <v>1</v>
      </c>
      <c r="B26" s="33"/>
      <c r="C26" s="33">
        <v>0</v>
      </c>
      <c r="E26" s="35"/>
    </row>
    <row r="27" spans="1:6" ht="15.75" x14ac:dyDescent="0.25">
      <c r="A27" s="184">
        <v>1</v>
      </c>
      <c r="B27" s="33"/>
      <c r="C27" s="33">
        <v>50</v>
      </c>
      <c r="E27" s="35"/>
    </row>
    <row r="28" spans="1:6" ht="15.75" x14ac:dyDescent="0.25">
      <c r="A28" s="184">
        <v>1</v>
      </c>
      <c r="B28" s="33"/>
      <c r="C28" s="33">
        <v>50</v>
      </c>
      <c r="E28" s="35"/>
    </row>
    <row r="29" spans="1:6" ht="15.75" x14ac:dyDescent="0.25">
      <c r="A29" s="33"/>
      <c r="B29" s="33"/>
      <c r="C29" s="34"/>
      <c r="E29" s="35"/>
    </row>
    <row r="30" spans="1:6" x14ac:dyDescent="0.25">
      <c r="A30" s="33"/>
      <c r="B30" s="33"/>
      <c r="C30" s="34"/>
    </row>
    <row r="31" spans="1:6" x14ac:dyDescent="0.25">
      <c r="A31" s="65"/>
      <c r="B31" s="65"/>
      <c r="C31" s="65"/>
    </row>
    <row r="32" spans="1:6" x14ac:dyDescent="0.25">
      <c r="A32" s="61"/>
      <c r="B32" s="64"/>
      <c r="C32" s="180">
        <f>SUM(C9:C31)</f>
        <v>700</v>
      </c>
      <c r="D32" s="61" t="s">
        <v>48</v>
      </c>
    </row>
    <row r="33" spans="1:10" x14ac:dyDescent="0.25">
      <c r="A33" s="64">
        <f>SUM(A9:A29)</f>
        <v>20</v>
      </c>
      <c r="B33" s="61" t="s">
        <v>49</v>
      </c>
      <c r="C33" s="61"/>
    </row>
    <row r="34" spans="1:10" x14ac:dyDescent="0.25">
      <c r="A34" s="61"/>
      <c r="B34" s="180">
        <f>C32/A33</f>
        <v>35</v>
      </c>
      <c r="C34" s="61" t="s">
        <v>50</v>
      </c>
    </row>
    <row r="35" spans="1:10" x14ac:dyDescent="0.25">
      <c r="A35" s="61"/>
      <c r="B35" s="61"/>
      <c r="C35" s="61"/>
      <c r="D35" s="65">
        <v>50</v>
      </c>
      <c r="E35" s="61" t="s">
        <v>51</v>
      </c>
    </row>
    <row r="36" spans="1:10" x14ac:dyDescent="0.25">
      <c r="A36" s="61"/>
      <c r="B36" s="61"/>
      <c r="C36" s="61"/>
      <c r="D36" s="67">
        <f>B34/D35</f>
        <v>0.7</v>
      </c>
      <c r="E36" s="61" t="s">
        <v>52</v>
      </c>
    </row>
    <row r="37" spans="1:10" x14ac:dyDescent="0.25">
      <c r="A37" s="61"/>
      <c r="B37" s="61"/>
      <c r="C37" s="61"/>
    </row>
    <row r="38" spans="1:10" ht="15.75" x14ac:dyDescent="0.25">
      <c r="A38" s="96"/>
    </row>
    <row r="39" spans="1:10" ht="30" customHeight="1" x14ac:dyDescent="0.25">
      <c r="A39" s="308" t="s">
        <v>147</v>
      </c>
      <c r="B39" s="308"/>
      <c r="C39" s="308"/>
      <c r="D39" s="308"/>
      <c r="E39" s="308"/>
      <c r="F39" s="308"/>
      <c r="G39" s="308"/>
      <c r="H39" s="308"/>
      <c r="I39" s="308"/>
      <c r="J39" s="308"/>
    </row>
  </sheetData>
  <mergeCells count="1">
    <mergeCell ref="A39:J39"/>
  </mergeCells>
  <pageMargins left="0.7" right="0.7" top="0.75" bottom="0.75" header="0.3" footer="0.3"/>
  <pageSetup scale="84" orientation="portrait" r:id="rId1"/>
  <drawing r:id="rId2"/>
  <legacyDrawing r:id="rId3"/>
  <oleObjects>
    <mc:AlternateContent xmlns:mc="http://schemas.openxmlformats.org/markup-compatibility/2006">
      <mc:Choice Requires="x14">
        <oleObject progId="Word.Document.12" shapeId="458754" r:id="rId4">
          <objectPr defaultSize="0" r:id="rId5">
            <anchor moveWithCells="1">
              <from>
                <xdr:col>1</xdr:col>
                <xdr:colOff>0</xdr:colOff>
                <xdr:row>41</xdr:row>
                <xdr:rowOff>0</xdr:rowOff>
              </from>
              <to>
                <xdr:col>11</xdr:col>
                <xdr:colOff>133350</xdr:colOff>
                <xdr:row>59</xdr:row>
                <xdr:rowOff>47625</xdr:rowOff>
              </to>
            </anchor>
          </objectPr>
        </oleObject>
      </mc:Choice>
      <mc:Fallback>
        <oleObject progId="Word.Document.12" shapeId="458754" r:id="rId4"/>
      </mc:Fallback>
    </mc:AlternateContent>
  </oleObjects>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39"/>
  <sheetViews>
    <sheetView topLeftCell="A19" workbookViewId="0">
      <selection activeCell="J26" sqref="J26"/>
    </sheetView>
  </sheetViews>
  <sheetFormatPr defaultColWidth="9.140625" defaultRowHeight="15" x14ac:dyDescent="0.25"/>
  <cols>
    <col min="1" max="2" width="9.140625" style="59"/>
    <col min="3" max="3" width="10.28515625" style="59" customWidth="1"/>
    <col min="4" max="16384" width="9.140625" style="59"/>
  </cols>
  <sheetData>
    <row r="1" spans="1:10" ht="21" x14ac:dyDescent="0.35">
      <c r="A1" s="63" t="s">
        <v>23</v>
      </c>
      <c r="B1" s="61"/>
      <c r="C1" s="61"/>
      <c r="I1" s="63" t="s">
        <v>53</v>
      </c>
    </row>
    <row r="2" spans="1:10" x14ac:dyDescent="0.25">
      <c r="A2" s="61"/>
      <c r="B2" s="65">
        <v>5.2</v>
      </c>
      <c r="C2" s="61" t="s">
        <v>24</v>
      </c>
      <c r="D2" s="242" t="s">
        <v>252</v>
      </c>
    </row>
    <row r="3" spans="1:10" x14ac:dyDescent="0.25">
      <c r="A3" s="61"/>
      <c r="B3" s="65" t="s">
        <v>62</v>
      </c>
      <c r="C3" s="61" t="s">
        <v>26</v>
      </c>
      <c r="D3" s="242" t="s">
        <v>245</v>
      </c>
    </row>
    <row r="4" spans="1:10" x14ac:dyDescent="0.25">
      <c r="A4" s="61"/>
      <c r="B4" s="25" t="s">
        <v>27</v>
      </c>
      <c r="C4" s="61"/>
      <c r="D4" s="26" t="s">
        <v>63</v>
      </c>
      <c r="E4" s="66"/>
      <c r="F4" s="66"/>
      <c r="G4" s="66"/>
      <c r="H4" s="66"/>
      <c r="I4" s="66"/>
      <c r="J4" s="66"/>
    </row>
    <row r="5" spans="1:10" x14ac:dyDescent="0.25">
      <c r="A5" s="61"/>
      <c r="B5" s="28"/>
      <c r="C5" s="61"/>
    </row>
    <row r="6" spans="1:10" x14ac:dyDescent="0.25">
      <c r="A6" s="61"/>
      <c r="B6" s="61"/>
      <c r="C6" s="61"/>
      <c r="F6" s="26" t="s">
        <v>29</v>
      </c>
      <c r="G6" s="26"/>
      <c r="H6" s="26" t="s">
        <v>174</v>
      </c>
      <c r="I6" s="26"/>
      <c r="J6" s="26"/>
    </row>
    <row r="7" spans="1:10" ht="26.25" x14ac:dyDescent="0.25">
      <c r="A7" s="60" t="s">
        <v>31</v>
      </c>
      <c r="B7" s="60" t="s">
        <v>32</v>
      </c>
      <c r="C7" s="60" t="s">
        <v>33</v>
      </c>
    </row>
    <row r="8" spans="1:10" x14ac:dyDescent="0.25">
      <c r="A8" s="61"/>
      <c r="B8" s="62" t="s">
        <v>34</v>
      </c>
      <c r="C8" s="62" t="s">
        <v>3</v>
      </c>
    </row>
    <row r="9" spans="1:10" x14ac:dyDescent="0.25">
      <c r="A9" s="184"/>
      <c r="B9" s="33"/>
      <c r="C9" s="213"/>
      <c r="E9" s="61" t="s">
        <v>35</v>
      </c>
      <c r="F9" s="61"/>
    </row>
    <row r="10" spans="1:10" x14ac:dyDescent="0.25">
      <c r="A10" s="184"/>
      <c r="B10" s="33"/>
      <c r="C10" s="213"/>
      <c r="E10" s="61" t="s">
        <v>36</v>
      </c>
      <c r="F10" s="61"/>
    </row>
    <row r="11" spans="1:10" x14ac:dyDescent="0.25">
      <c r="A11" s="184"/>
      <c r="B11" s="33"/>
      <c r="C11" s="213"/>
      <c r="E11" s="61" t="s">
        <v>37</v>
      </c>
      <c r="F11" s="61"/>
    </row>
    <row r="12" spans="1:10" x14ac:dyDescent="0.25">
      <c r="A12" s="184"/>
      <c r="B12" s="33"/>
      <c r="C12" s="213"/>
      <c r="E12" s="61" t="s">
        <v>38</v>
      </c>
      <c r="F12" s="61"/>
    </row>
    <row r="13" spans="1:10" x14ac:dyDescent="0.25">
      <c r="A13" s="184"/>
      <c r="B13" s="33"/>
      <c r="C13" s="213"/>
      <c r="E13" s="61" t="s">
        <v>39</v>
      </c>
    </row>
    <row r="14" spans="1:10" x14ac:dyDescent="0.25">
      <c r="A14" s="184"/>
      <c r="B14" s="33"/>
      <c r="C14" s="213"/>
      <c r="E14" s="61" t="s">
        <v>40</v>
      </c>
    </row>
    <row r="15" spans="1:10" x14ac:dyDescent="0.25">
      <c r="A15" s="184"/>
      <c r="B15" s="33"/>
      <c r="C15" s="213"/>
      <c r="E15" s="61" t="s">
        <v>41</v>
      </c>
    </row>
    <row r="16" spans="1:10" x14ac:dyDescent="0.25">
      <c r="A16" s="184"/>
      <c r="B16" s="33"/>
      <c r="C16" s="213"/>
      <c r="E16" s="61" t="s">
        <v>42</v>
      </c>
    </row>
    <row r="17" spans="1:6" x14ac:dyDescent="0.25">
      <c r="A17" s="184"/>
      <c r="B17" s="33"/>
      <c r="C17" s="213"/>
      <c r="E17" s="61" t="s">
        <v>43</v>
      </c>
      <c r="F17" s="61"/>
    </row>
    <row r="18" spans="1:6" x14ac:dyDescent="0.25">
      <c r="A18" s="65"/>
      <c r="B18" s="65"/>
      <c r="C18" s="65"/>
      <c r="E18" s="61" t="s">
        <v>44</v>
      </c>
      <c r="F18" s="61"/>
    </row>
    <row r="19" spans="1:6" x14ac:dyDescent="0.25">
      <c r="A19" s="65"/>
      <c r="B19" s="65"/>
      <c r="C19" s="65"/>
      <c r="E19" s="61" t="s">
        <v>45</v>
      </c>
      <c r="F19" s="61"/>
    </row>
    <row r="20" spans="1:6" x14ac:dyDescent="0.25">
      <c r="A20" s="65"/>
      <c r="B20" s="65"/>
      <c r="C20" s="65"/>
      <c r="E20" s="61" t="s">
        <v>46</v>
      </c>
      <c r="F20" s="61"/>
    </row>
    <row r="21" spans="1:6" x14ac:dyDescent="0.25">
      <c r="A21" s="65"/>
      <c r="B21" s="65"/>
      <c r="C21" s="65"/>
      <c r="E21" s="61" t="s">
        <v>135</v>
      </c>
    </row>
    <row r="22" spans="1:6" x14ac:dyDescent="0.25">
      <c r="A22" s="65"/>
      <c r="B22" s="65"/>
      <c r="C22" s="65"/>
    </row>
    <row r="23" spans="1:6" x14ac:dyDescent="0.25">
      <c r="A23" s="65"/>
      <c r="B23" s="65"/>
      <c r="C23" s="32"/>
    </row>
    <row r="24" spans="1:6" x14ac:dyDescent="0.25">
      <c r="A24" s="65"/>
      <c r="B24" s="65"/>
      <c r="C24" s="32"/>
    </row>
    <row r="25" spans="1:6" ht="15.75" x14ac:dyDescent="0.25">
      <c r="A25" s="33"/>
      <c r="B25" s="33"/>
      <c r="C25" s="34"/>
      <c r="E25" s="35"/>
    </row>
    <row r="26" spans="1:6" ht="15.75" x14ac:dyDescent="0.25">
      <c r="A26" s="33"/>
      <c r="B26" s="33"/>
      <c r="C26" s="34"/>
      <c r="E26" s="35"/>
    </row>
    <row r="27" spans="1:6" ht="15.75" x14ac:dyDescent="0.25">
      <c r="A27" s="33"/>
      <c r="B27" s="33"/>
      <c r="C27" s="34"/>
      <c r="E27" s="35" t="s">
        <v>293</v>
      </c>
    </row>
    <row r="28" spans="1:6" ht="15.75" x14ac:dyDescent="0.25">
      <c r="A28" s="33"/>
      <c r="B28" s="33"/>
      <c r="C28" s="34"/>
      <c r="E28" s="35"/>
    </row>
    <row r="29" spans="1:6" ht="15.75" x14ac:dyDescent="0.25">
      <c r="A29" s="33"/>
      <c r="B29" s="33"/>
      <c r="C29" s="34"/>
      <c r="E29" s="35"/>
    </row>
    <row r="30" spans="1:6" x14ac:dyDescent="0.25">
      <c r="A30" s="33"/>
      <c r="B30" s="33"/>
      <c r="C30" s="34"/>
    </row>
    <row r="31" spans="1:6" x14ac:dyDescent="0.25">
      <c r="A31" s="65"/>
      <c r="B31" s="65"/>
      <c r="C31" s="65"/>
    </row>
    <row r="32" spans="1:6" x14ac:dyDescent="0.25">
      <c r="A32" s="61"/>
      <c r="B32" s="64"/>
      <c r="C32" s="180">
        <f>SUM(C9:C31)</f>
        <v>0</v>
      </c>
      <c r="D32" s="61" t="s">
        <v>48</v>
      </c>
    </row>
    <row r="33" spans="1:10" x14ac:dyDescent="0.25">
      <c r="A33" s="64">
        <f>SUM(A9:A29)</f>
        <v>0</v>
      </c>
      <c r="B33" s="61" t="s">
        <v>49</v>
      </c>
      <c r="C33" s="61"/>
    </row>
    <row r="34" spans="1:10" x14ac:dyDescent="0.25">
      <c r="A34" s="61"/>
      <c r="B34" s="180" t="e">
        <f>C32/A33</f>
        <v>#DIV/0!</v>
      </c>
      <c r="C34" s="61" t="s">
        <v>50</v>
      </c>
    </row>
    <row r="35" spans="1:10" x14ac:dyDescent="0.25">
      <c r="A35" s="61"/>
      <c r="B35" s="61"/>
      <c r="C35" s="61"/>
      <c r="D35" s="65">
        <v>2.5</v>
      </c>
      <c r="E35" s="61" t="s">
        <v>51</v>
      </c>
    </row>
    <row r="36" spans="1:10" x14ac:dyDescent="0.25">
      <c r="A36" s="61"/>
      <c r="B36" s="61"/>
      <c r="C36" s="61"/>
      <c r="D36" s="67">
        <v>1</v>
      </c>
      <c r="E36" s="61" t="s">
        <v>52</v>
      </c>
    </row>
    <row r="37" spans="1:10" x14ac:dyDescent="0.25">
      <c r="A37" s="61"/>
      <c r="B37" s="61"/>
      <c r="C37" s="61"/>
    </row>
    <row r="38" spans="1:10" ht="15.75" x14ac:dyDescent="0.25">
      <c r="A38" s="96"/>
    </row>
    <row r="39" spans="1:10" ht="30" customHeight="1" x14ac:dyDescent="0.25">
      <c r="A39" s="308" t="s">
        <v>147</v>
      </c>
      <c r="B39" s="308"/>
      <c r="C39" s="308"/>
      <c r="D39" s="308"/>
      <c r="E39" s="308"/>
      <c r="F39" s="308"/>
      <c r="G39" s="308"/>
      <c r="H39" s="308"/>
      <c r="I39" s="308"/>
      <c r="J39" s="308"/>
    </row>
  </sheetData>
  <mergeCells count="1">
    <mergeCell ref="A39:J39"/>
  </mergeCells>
  <pageMargins left="0.7" right="0.7" top="0.75" bottom="0.75" header="0.3" footer="0.3"/>
  <pageSetup scale="84" orientation="portrait" r:id="rId1"/>
  <drawing r:id="rId2"/>
  <legacyDrawing r:id="rId3"/>
  <oleObjects>
    <mc:AlternateContent xmlns:mc="http://schemas.openxmlformats.org/markup-compatibility/2006">
      <mc:Choice Requires="x14">
        <oleObject progId="Word.Document.12" shapeId="308225" r:id="rId4">
          <objectPr defaultSize="0" r:id="rId5">
            <anchor moveWithCells="1">
              <from>
                <xdr:col>1</xdr:col>
                <xdr:colOff>0</xdr:colOff>
                <xdr:row>40</xdr:row>
                <xdr:rowOff>0</xdr:rowOff>
              </from>
              <to>
                <xdr:col>10</xdr:col>
                <xdr:colOff>381000</xdr:colOff>
                <xdr:row>43</xdr:row>
                <xdr:rowOff>95250</xdr:rowOff>
              </to>
            </anchor>
          </objectPr>
        </oleObject>
      </mc:Choice>
      <mc:Fallback>
        <oleObject progId="Word.Document.12" shapeId="308225" r:id="rId4"/>
      </mc:Fallback>
    </mc:AlternateContent>
  </oleObjects>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39"/>
  <sheetViews>
    <sheetView topLeftCell="A31" workbookViewId="0">
      <selection activeCell="O45" sqref="O45"/>
    </sheetView>
  </sheetViews>
  <sheetFormatPr defaultColWidth="9.140625" defaultRowHeight="15" x14ac:dyDescent="0.25"/>
  <cols>
    <col min="1" max="2" width="9.140625" style="59"/>
    <col min="3" max="3" width="10.28515625" style="59" customWidth="1"/>
    <col min="4" max="16384" width="9.140625" style="59"/>
  </cols>
  <sheetData>
    <row r="1" spans="1:10" ht="21" x14ac:dyDescent="0.35">
      <c r="A1" s="63" t="s">
        <v>23</v>
      </c>
      <c r="B1" s="61"/>
      <c r="C1" s="61"/>
      <c r="I1" s="63" t="s">
        <v>53</v>
      </c>
    </row>
    <row r="2" spans="1:10" ht="15.75" x14ac:dyDescent="0.25">
      <c r="A2" s="61"/>
      <c r="B2" s="65">
        <v>5.2</v>
      </c>
      <c r="C2" s="61" t="s">
        <v>24</v>
      </c>
      <c r="D2" s="98" t="s">
        <v>239</v>
      </c>
    </row>
    <row r="3" spans="1:10" x14ac:dyDescent="0.25">
      <c r="A3" s="61"/>
      <c r="B3" s="65" t="s">
        <v>62</v>
      </c>
      <c r="C3" s="61" t="s">
        <v>26</v>
      </c>
      <c r="D3" s="208" t="s">
        <v>219</v>
      </c>
    </row>
    <row r="4" spans="1:10" x14ac:dyDescent="0.25">
      <c r="A4" s="61"/>
      <c r="B4" s="25" t="s">
        <v>27</v>
      </c>
      <c r="C4" s="61"/>
      <c r="D4" s="26" t="s">
        <v>63</v>
      </c>
      <c r="E4" s="66"/>
      <c r="F4" s="66"/>
      <c r="G4" s="66"/>
      <c r="H4" s="66"/>
      <c r="I4" s="66"/>
      <c r="J4" s="66"/>
    </row>
    <row r="5" spans="1:10" x14ac:dyDescent="0.25">
      <c r="A5" s="61"/>
      <c r="B5" s="28"/>
      <c r="C5" s="61"/>
    </row>
    <row r="6" spans="1:10" x14ac:dyDescent="0.25">
      <c r="A6" s="61"/>
      <c r="B6" s="61"/>
      <c r="C6" s="61"/>
      <c r="F6" s="26" t="s">
        <v>29</v>
      </c>
      <c r="G6" s="26"/>
      <c r="H6" s="26" t="s">
        <v>174</v>
      </c>
      <c r="I6" s="26"/>
      <c r="J6" s="26"/>
    </row>
    <row r="7" spans="1:10" ht="26.25" x14ac:dyDescent="0.25">
      <c r="A7" s="60" t="s">
        <v>31</v>
      </c>
      <c r="B7" s="60" t="s">
        <v>32</v>
      </c>
      <c r="C7" s="60" t="s">
        <v>33</v>
      </c>
    </row>
    <row r="8" spans="1:10" x14ac:dyDescent="0.25">
      <c r="A8" s="61"/>
      <c r="B8" s="62" t="s">
        <v>34</v>
      </c>
      <c r="C8" s="62" t="s">
        <v>3</v>
      </c>
    </row>
    <row r="9" spans="1:10" x14ac:dyDescent="0.25">
      <c r="A9" s="184"/>
      <c r="B9" s="33"/>
      <c r="C9" s="213"/>
      <c r="E9" s="61" t="s">
        <v>35</v>
      </c>
      <c r="F9" s="61"/>
    </row>
    <row r="10" spans="1:10" x14ac:dyDescent="0.25">
      <c r="A10" s="184"/>
      <c r="B10" s="33"/>
      <c r="C10" s="213"/>
      <c r="E10" s="61" t="s">
        <v>36</v>
      </c>
      <c r="F10" s="61"/>
    </row>
    <row r="11" spans="1:10" x14ac:dyDescent="0.25">
      <c r="A11" s="184"/>
      <c r="B11" s="33"/>
      <c r="C11" s="213"/>
      <c r="E11" s="61" t="s">
        <v>37</v>
      </c>
      <c r="F11" s="61"/>
    </row>
    <row r="12" spans="1:10" x14ac:dyDescent="0.25">
      <c r="A12" s="184"/>
      <c r="B12" s="33"/>
      <c r="C12" s="213"/>
      <c r="E12" s="61" t="s">
        <v>38</v>
      </c>
      <c r="F12" s="61"/>
    </row>
    <row r="13" spans="1:10" x14ac:dyDescent="0.25">
      <c r="A13" s="184"/>
      <c r="B13" s="33"/>
      <c r="C13" s="213"/>
      <c r="E13" s="61" t="s">
        <v>39</v>
      </c>
    </row>
    <row r="14" spans="1:10" x14ac:dyDescent="0.25">
      <c r="A14" s="184"/>
      <c r="B14" s="33"/>
      <c r="C14" s="213"/>
      <c r="E14" s="61" t="s">
        <v>40</v>
      </c>
    </row>
    <row r="15" spans="1:10" x14ac:dyDescent="0.25">
      <c r="A15" s="184"/>
      <c r="B15" s="33"/>
      <c r="C15" s="213"/>
      <c r="E15" s="61" t="s">
        <v>41</v>
      </c>
    </row>
    <row r="16" spans="1:10" x14ac:dyDescent="0.25">
      <c r="A16" s="184"/>
      <c r="B16" s="33"/>
      <c r="C16" s="213"/>
      <c r="E16" s="61" t="s">
        <v>42</v>
      </c>
    </row>
    <row r="17" spans="1:10" x14ac:dyDescent="0.25">
      <c r="A17" s="184"/>
      <c r="B17" s="33"/>
      <c r="C17" s="213"/>
      <c r="E17" s="61" t="s">
        <v>43</v>
      </c>
      <c r="F17" s="61"/>
    </row>
    <row r="18" spans="1:10" x14ac:dyDescent="0.25">
      <c r="A18" s="65"/>
      <c r="B18" s="65"/>
      <c r="C18" s="65"/>
      <c r="E18" s="61" t="s">
        <v>44</v>
      </c>
      <c r="F18" s="61"/>
    </row>
    <row r="19" spans="1:10" x14ac:dyDescent="0.25">
      <c r="A19" s="65"/>
      <c r="B19" s="65"/>
      <c r="C19" s="65"/>
      <c r="E19" s="61" t="s">
        <v>45</v>
      </c>
      <c r="F19" s="61"/>
    </row>
    <row r="20" spans="1:10" x14ac:dyDescent="0.25">
      <c r="A20" s="65"/>
      <c r="B20" s="65"/>
      <c r="C20" s="65"/>
      <c r="E20" s="61" t="s">
        <v>46</v>
      </c>
      <c r="F20" s="61"/>
    </row>
    <row r="21" spans="1:10" x14ac:dyDescent="0.25">
      <c r="A21" s="65"/>
      <c r="B21" s="65"/>
      <c r="C21" s="65"/>
      <c r="E21" s="61" t="s">
        <v>135</v>
      </c>
    </row>
    <row r="22" spans="1:10" x14ac:dyDescent="0.25">
      <c r="A22" s="65"/>
      <c r="B22" s="65"/>
      <c r="C22" s="65"/>
    </row>
    <row r="23" spans="1:10" x14ac:dyDescent="0.25">
      <c r="A23" s="65"/>
      <c r="B23" s="65"/>
      <c r="C23" s="32"/>
      <c r="E23" s="61"/>
    </row>
    <row r="24" spans="1:10" x14ac:dyDescent="0.25">
      <c r="A24" s="65"/>
      <c r="B24" s="65"/>
      <c r="C24" s="32"/>
    </row>
    <row r="25" spans="1:10" ht="15.75" x14ac:dyDescent="0.25">
      <c r="A25" s="33"/>
      <c r="B25" s="33"/>
      <c r="C25" s="34"/>
      <c r="E25" s="35"/>
    </row>
    <row r="26" spans="1:10" ht="15.75" x14ac:dyDescent="0.25">
      <c r="A26" s="33"/>
      <c r="B26" s="33"/>
      <c r="C26" s="34"/>
      <c r="E26" s="35"/>
    </row>
    <row r="27" spans="1:10" ht="15.75" x14ac:dyDescent="0.25">
      <c r="A27" s="33"/>
      <c r="B27" s="33"/>
      <c r="C27" s="34"/>
      <c r="E27" s="35"/>
    </row>
    <row r="28" spans="1:10" ht="15.75" x14ac:dyDescent="0.25">
      <c r="A28" s="33"/>
      <c r="B28" s="33"/>
      <c r="C28" s="34"/>
      <c r="E28" s="35"/>
    </row>
    <row r="29" spans="1:10" ht="15.75" x14ac:dyDescent="0.25">
      <c r="A29" s="33"/>
      <c r="B29" s="33"/>
      <c r="C29" s="34"/>
      <c r="E29" s="35" t="s">
        <v>240</v>
      </c>
    </row>
    <row r="30" spans="1:10" x14ac:dyDescent="0.25">
      <c r="A30" s="33"/>
      <c r="B30" s="33"/>
      <c r="C30" s="34"/>
    </row>
    <row r="31" spans="1:10" x14ac:dyDescent="0.25">
      <c r="A31" s="65"/>
      <c r="B31" s="65"/>
      <c r="C31" s="65"/>
    </row>
    <row r="32" spans="1:10" x14ac:dyDescent="0.25">
      <c r="A32" s="61"/>
      <c r="B32" s="64"/>
      <c r="C32" s="180">
        <f>SUM(C9:C31)</f>
        <v>0</v>
      </c>
      <c r="D32" s="61" t="s">
        <v>48</v>
      </c>
      <c r="J32" s="59" t="s">
        <v>71</v>
      </c>
    </row>
    <row r="33" spans="1:10" x14ac:dyDescent="0.25">
      <c r="A33" s="64">
        <f>SUM(A9:A29)</f>
        <v>0</v>
      </c>
      <c r="B33" s="61" t="s">
        <v>49</v>
      </c>
      <c r="C33" s="61"/>
    </row>
    <row r="34" spans="1:10" x14ac:dyDescent="0.25">
      <c r="A34" s="61"/>
      <c r="B34" s="180" t="e">
        <f>C32/A33</f>
        <v>#DIV/0!</v>
      </c>
      <c r="C34" s="61" t="s">
        <v>50</v>
      </c>
    </row>
    <row r="35" spans="1:10" x14ac:dyDescent="0.25">
      <c r="A35" s="61"/>
      <c r="B35" s="61"/>
      <c r="C35" s="61"/>
      <c r="D35" s="65"/>
      <c r="E35" s="61" t="s">
        <v>51</v>
      </c>
    </row>
    <row r="36" spans="1:10" x14ac:dyDescent="0.25">
      <c r="A36" s="61"/>
      <c r="B36" s="61"/>
      <c r="C36" s="61"/>
      <c r="D36" s="67">
        <v>0.94</v>
      </c>
      <c r="E36" s="61" t="s">
        <v>52</v>
      </c>
    </row>
    <row r="37" spans="1:10" x14ac:dyDescent="0.25">
      <c r="A37" s="61"/>
      <c r="B37" s="61"/>
      <c r="C37" s="61"/>
    </row>
    <row r="38" spans="1:10" ht="15.75" x14ac:dyDescent="0.25">
      <c r="A38" s="96"/>
    </row>
    <row r="39" spans="1:10" ht="30" customHeight="1" x14ac:dyDescent="0.25">
      <c r="A39" s="308" t="s">
        <v>147</v>
      </c>
      <c r="B39" s="308"/>
      <c r="C39" s="308"/>
      <c r="D39" s="308"/>
      <c r="E39" s="308"/>
      <c r="F39" s="308"/>
      <c r="G39" s="308"/>
      <c r="H39" s="308"/>
      <c r="I39" s="308"/>
      <c r="J39" s="308"/>
    </row>
  </sheetData>
  <mergeCells count="1">
    <mergeCell ref="A39:J39"/>
  </mergeCells>
  <pageMargins left="0.7" right="0.7" top="0.75" bottom="0.75" header="0.3" footer="0.3"/>
  <pageSetup scale="84" orientation="portrait" r:id="rId1"/>
  <drawing r:id="rId2"/>
  <legacyDrawing r:id="rId3"/>
  <oleObjects>
    <mc:AlternateContent xmlns:mc="http://schemas.openxmlformats.org/markup-compatibility/2006">
      <mc:Choice Requires="x14">
        <oleObject progId="Word.Document.12" shapeId="216065" r:id="rId4">
          <objectPr defaultSize="0" autoPict="0" r:id="rId5">
            <anchor moveWithCells="1">
              <from>
                <xdr:col>1</xdr:col>
                <xdr:colOff>0</xdr:colOff>
                <xdr:row>40</xdr:row>
                <xdr:rowOff>0</xdr:rowOff>
              </from>
              <to>
                <xdr:col>12</xdr:col>
                <xdr:colOff>428625</xdr:colOff>
                <xdr:row>44</xdr:row>
                <xdr:rowOff>47625</xdr:rowOff>
              </to>
            </anchor>
          </objectPr>
        </oleObject>
      </mc:Choice>
      <mc:Fallback>
        <oleObject progId="Word.Document.12" shapeId="216065" r:id="rId4"/>
      </mc:Fallback>
    </mc:AlternateContent>
  </oleObjec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J39"/>
  <sheetViews>
    <sheetView workbookViewId="0"/>
  </sheetViews>
  <sheetFormatPr defaultColWidth="9.140625" defaultRowHeight="15" x14ac:dyDescent="0.25"/>
  <cols>
    <col min="1" max="2" width="9.140625" style="59"/>
    <col min="3" max="3" width="10.28515625" style="59" customWidth="1"/>
    <col min="4" max="16384" width="9.140625" style="59"/>
  </cols>
  <sheetData>
    <row r="1" spans="1:10" ht="21" x14ac:dyDescent="0.35">
      <c r="A1" s="63" t="s">
        <v>23</v>
      </c>
      <c r="B1" s="61"/>
      <c r="C1" s="61"/>
      <c r="I1" s="63" t="s">
        <v>53</v>
      </c>
    </row>
    <row r="2" spans="1:10" x14ac:dyDescent="0.25">
      <c r="A2" s="61"/>
      <c r="B2" s="65">
        <v>5.2</v>
      </c>
      <c r="C2" s="61" t="s">
        <v>24</v>
      </c>
      <c r="D2" s="144" t="s">
        <v>140</v>
      </c>
    </row>
    <row r="3" spans="1:10" x14ac:dyDescent="0.25">
      <c r="A3" s="61"/>
      <c r="B3" s="65" t="s">
        <v>62</v>
      </c>
      <c r="C3" s="61" t="s">
        <v>26</v>
      </c>
      <c r="D3" s="144" t="s">
        <v>181</v>
      </c>
    </row>
    <row r="4" spans="1:10" x14ac:dyDescent="0.25">
      <c r="A4" s="61"/>
      <c r="B4" s="25" t="s">
        <v>27</v>
      </c>
      <c r="C4" s="61"/>
      <c r="D4" s="26" t="s">
        <v>63</v>
      </c>
      <c r="E4" s="66"/>
      <c r="F4" s="66"/>
      <c r="G4" s="66"/>
      <c r="H4" s="66"/>
      <c r="I4" s="66"/>
      <c r="J4" s="66"/>
    </row>
    <row r="5" spans="1:10" x14ac:dyDescent="0.25">
      <c r="A5" s="61"/>
      <c r="B5" s="28"/>
      <c r="C5" s="61"/>
    </row>
    <row r="6" spans="1:10" x14ac:dyDescent="0.25">
      <c r="A6" s="61"/>
      <c r="B6" s="61"/>
      <c r="C6" s="61"/>
      <c r="F6" s="26" t="s">
        <v>29</v>
      </c>
      <c r="G6" s="26"/>
      <c r="H6" s="26" t="s">
        <v>168</v>
      </c>
      <c r="I6" s="26"/>
      <c r="J6" s="26"/>
    </row>
    <row r="7" spans="1:10" ht="26.25" x14ac:dyDescent="0.25">
      <c r="A7" s="60" t="s">
        <v>31</v>
      </c>
      <c r="B7" s="60" t="s">
        <v>32</v>
      </c>
      <c r="C7" s="60" t="s">
        <v>33</v>
      </c>
    </row>
    <row r="8" spans="1:10" x14ac:dyDescent="0.25">
      <c r="A8" s="61"/>
      <c r="B8" s="62" t="s">
        <v>34</v>
      </c>
      <c r="C8" s="62" t="s">
        <v>3</v>
      </c>
    </row>
    <row r="9" spans="1:10" x14ac:dyDescent="0.25">
      <c r="A9" s="183">
        <v>1</v>
      </c>
      <c r="B9" s="65">
        <v>1</v>
      </c>
      <c r="C9" s="190">
        <v>176.69</v>
      </c>
      <c r="E9" s="61" t="s">
        <v>35</v>
      </c>
      <c r="F9" s="61"/>
    </row>
    <row r="10" spans="1:10" x14ac:dyDescent="0.25">
      <c r="A10" s="183">
        <v>1</v>
      </c>
      <c r="B10" s="65">
        <v>2</v>
      </c>
      <c r="C10" s="190">
        <v>128.38999999999999</v>
      </c>
      <c r="E10" s="61" t="s">
        <v>36</v>
      </c>
      <c r="F10" s="61"/>
    </row>
    <row r="11" spans="1:10" x14ac:dyDescent="0.25">
      <c r="A11" s="183">
        <v>1</v>
      </c>
      <c r="B11" s="65">
        <v>3</v>
      </c>
      <c r="C11" s="190">
        <v>162.69</v>
      </c>
      <c r="E11" s="61" t="s">
        <v>37</v>
      </c>
      <c r="F11" s="61"/>
    </row>
    <row r="12" spans="1:10" x14ac:dyDescent="0.25">
      <c r="A12" s="183">
        <v>1</v>
      </c>
      <c r="B12" s="65">
        <v>4</v>
      </c>
      <c r="C12" s="190">
        <v>156.38999999999999</v>
      </c>
      <c r="E12" s="61" t="s">
        <v>38</v>
      </c>
      <c r="F12" s="61"/>
    </row>
    <row r="13" spans="1:10" x14ac:dyDescent="0.25">
      <c r="A13" s="183">
        <v>1</v>
      </c>
      <c r="B13" s="65">
        <v>5</v>
      </c>
      <c r="C13" s="190">
        <v>171.69</v>
      </c>
      <c r="E13" s="61" t="s">
        <v>39</v>
      </c>
    </row>
    <row r="14" spans="1:10" x14ac:dyDescent="0.25">
      <c r="A14" s="183">
        <v>1</v>
      </c>
      <c r="B14" s="65">
        <v>6</v>
      </c>
      <c r="C14" s="190">
        <v>147.38</v>
      </c>
      <c r="E14" s="61" t="s">
        <v>40</v>
      </c>
    </row>
    <row r="15" spans="1:10" x14ac:dyDescent="0.25">
      <c r="A15" s="183">
        <v>1</v>
      </c>
      <c r="B15" s="65">
        <v>7</v>
      </c>
      <c r="C15" s="190">
        <v>133.38</v>
      </c>
      <c r="E15" s="61" t="s">
        <v>41</v>
      </c>
    </row>
    <row r="16" spans="1:10" x14ac:dyDescent="0.25">
      <c r="A16" s="183">
        <v>1</v>
      </c>
      <c r="B16" s="65">
        <v>8</v>
      </c>
      <c r="C16" s="190">
        <v>173.36</v>
      </c>
      <c r="E16" s="61" t="s">
        <v>42</v>
      </c>
    </row>
    <row r="17" spans="1:6" x14ac:dyDescent="0.25">
      <c r="A17" s="183">
        <v>1</v>
      </c>
      <c r="B17" s="65">
        <v>9</v>
      </c>
      <c r="C17" s="190">
        <v>155.37</v>
      </c>
      <c r="E17" s="61" t="s">
        <v>43</v>
      </c>
      <c r="F17" s="61"/>
    </row>
    <row r="18" spans="1:6" x14ac:dyDescent="0.25">
      <c r="A18" s="65"/>
      <c r="B18" s="65"/>
      <c r="C18" s="65"/>
      <c r="E18" s="61" t="s">
        <v>44</v>
      </c>
      <c r="F18" s="61"/>
    </row>
    <row r="19" spans="1:6" x14ac:dyDescent="0.25">
      <c r="A19" s="65"/>
      <c r="B19" s="65"/>
      <c r="C19" s="65"/>
      <c r="E19" s="61" t="s">
        <v>45</v>
      </c>
      <c r="F19" s="61"/>
    </row>
    <row r="20" spans="1:6" x14ac:dyDescent="0.25">
      <c r="A20" s="65"/>
      <c r="B20" s="65"/>
      <c r="C20" s="65"/>
      <c r="E20" s="61" t="s">
        <v>46</v>
      </c>
      <c r="F20" s="61"/>
    </row>
    <row r="21" spans="1:6" x14ac:dyDescent="0.25">
      <c r="A21" s="65"/>
      <c r="B21" s="65"/>
      <c r="C21" s="65"/>
      <c r="E21" s="61" t="s">
        <v>135</v>
      </c>
    </row>
    <row r="22" spans="1:6" x14ac:dyDescent="0.25">
      <c r="A22" s="65"/>
      <c r="B22" s="65"/>
      <c r="C22" s="65"/>
    </row>
    <row r="23" spans="1:6" x14ac:dyDescent="0.25">
      <c r="A23" s="65"/>
      <c r="B23" s="65"/>
      <c r="C23" s="32"/>
    </row>
    <row r="24" spans="1:6" x14ac:dyDescent="0.25">
      <c r="A24" s="65"/>
      <c r="B24" s="65"/>
      <c r="C24" s="32"/>
    </row>
    <row r="25" spans="1:6" ht="15.75" x14ac:dyDescent="0.25">
      <c r="A25" s="33"/>
      <c r="B25" s="33"/>
      <c r="C25" s="34"/>
      <c r="E25" s="35"/>
    </row>
    <row r="26" spans="1:6" ht="15.75" x14ac:dyDescent="0.25">
      <c r="A26" s="33"/>
      <c r="B26" s="33"/>
      <c r="C26" s="34"/>
      <c r="E26" s="35"/>
    </row>
    <row r="27" spans="1:6" ht="15.75" x14ac:dyDescent="0.25">
      <c r="A27" s="33"/>
      <c r="B27" s="33"/>
      <c r="C27" s="34"/>
      <c r="E27" s="35"/>
    </row>
    <row r="28" spans="1:6" ht="15.75" x14ac:dyDescent="0.25">
      <c r="A28" s="33"/>
      <c r="B28" s="33"/>
      <c r="C28" s="34"/>
      <c r="E28" s="35"/>
    </row>
    <row r="29" spans="1:6" ht="15.75" x14ac:dyDescent="0.25">
      <c r="A29" s="33"/>
      <c r="B29" s="33"/>
      <c r="C29" s="34"/>
      <c r="E29" s="35"/>
    </row>
    <row r="30" spans="1:6" x14ac:dyDescent="0.25">
      <c r="A30" s="33"/>
      <c r="B30" s="33"/>
      <c r="C30" s="34"/>
    </row>
    <row r="31" spans="1:6" x14ac:dyDescent="0.25">
      <c r="A31" s="65"/>
      <c r="B31" s="65"/>
      <c r="C31" s="65"/>
    </row>
    <row r="32" spans="1:6" x14ac:dyDescent="0.25">
      <c r="A32" s="61"/>
      <c r="B32" s="64"/>
      <c r="C32" s="180">
        <f>SUM(C9:C31)</f>
        <v>1405.3399999999997</v>
      </c>
      <c r="D32" s="61" t="s">
        <v>48</v>
      </c>
    </row>
    <row r="33" spans="1:10" x14ac:dyDescent="0.25">
      <c r="A33" s="64">
        <f>SUM(A9:A29)</f>
        <v>9</v>
      </c>
      <c r="B33" s="61" t="s">
        <v>49</v>
      </c>
      <c r="C33" s="61"/>
    </row>
    <row r="34" spans="1:10" x14ac:dyDescent="0.25">
      <c r="A34" s="61"/>
      <c r="B34" s="180">
        <f>C32/A33</f>
        <v>156.14888888888885</v>
      </c>
      <c r="C34" s="61" t="s">
        <v>50</v>
      </c>
    </row>
    <row r="35" spans="1:10" x14ac:dyDescent="0.25">
      <c r="A35" s="61"/>
      <c r="B35" s="61"/>
      <c r="C35" s="61"/>
      <c r="D35" s="65">
        <v>200</v>
      </c>
      <c r="E35" s="61" t="s">
        <v>51</v>
      </c>
    </row>
    <row r="36" spans="1:10" x14ac:dyDescent="0.25">
      <c r="A36" s="61"/>
      <c r="B36" s="61"/>
      <c r="C36" s="61"/>
      <c r="D36" s="67">
        <f>B34/D35</f>
        <v>0.78074444444444424</v>
      </c>
      <c r="E36" s="61" t="s">
        <v>52</v>
      </c>
    </row>
    <row r="37" spans="1:10" x14ac:dyDescent="0.25">
      <c r="A37" s="61"/>
      <c r="B37" s="61"/>
      <c r="C37" s="61"/>
    </row>
    <row r="38" spans="1:10" ht="15.75" x14ac:dyDescent="0.25">
      <c r="A38" s="96"/>
    </row>
    <row r="39" spans="1:10" ht="30" customHeight="1" x14ac:dyDescent="0.25">
      <c r="A39" s="308" t="s">
        <v>147</v>
      </c>
      <c r="B39" s="308"/>
      <c r="C39" s="308"/>
      <c r="D39" s="308"/>
      <c r="E39" s="308"/>
      <c r="F39" s="308"/>
      <c r="G39" s="308"/>
      <c r="H39" s="308"/>
      <c r="I39" s="308"/>
      <c r="J39" s="308"/>
    </row>
  </sheetData>
  <mergeCells count="1">
    <mergeCell ref="A39:J39"/>
  </mergeCells>
  <pageMargins left="0.7" right="0.7" top="0.75" bottom="0.75" header="0.3" footer="0.3"/>
  <pageSetup scale="84" orientation="portrait" r:id="rId1"/>
  <drawing r:id="rId2"/>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dimension ref="A1:J38"/>
  <sheetViews>
    <sheetView workbookViewId="0">
      <selection activeCell="E22" sqref="E22"/>
    </sheetView>
  </sheetViews>
  <sheetFormatPr defaultColWidth="9.140625" defaultRowHeight="15" x14ac:dyDescent="0.25"/>
  <cols>
    <col min="1" max="16384" width="9.140625" style="59"/>
  </cols>
  <sheetData>
    <row r="1" spans="1:10" ht="21" x14ac:dyDescent="0.35">
      <c r="A1" s="63" t="s">
        <v>23</v>
      </c>
      <c r="B1" s="61"/>
      <c r="C1" s="61"/>
      <c r="I1" s="63" t="s">
        <v>53</v>
      </c>
    </row>
    <row r="2" spans="1:10" x14ac:dyDescent="0.25">
      <c r="A2" s="61"/>
      <c r="B2" s="65">
        <v>5.2</v>
      </c>
      <c r="C2" s="61" t="s">
        <v>24</v>
      </c>
    </row>
    <row r="3" spans="1:10" x14ac:dyDescent="0.25">
      <c r="A3" s="61"/>
      <c r="B3" s="65" t="s">
        <v>62</v>
      </c>
      <c r="C3" s="61" t="s">
        <v>26</v>
      </c>
    </row>
    <row r="4" spans="1:10" x14ac:dyDescent="0.25">
      <c r="A4" s="61"/>
      <c r="B4" s="25" t="s">
        <v>27</v>
      </c>
      <c r="C4" s="61"/>
      <c r="D4" s="26" t="s">
        <v>63</v>
      </c>
      <c r="E4" s="66"/>
      <c r="F4" s="66"/>
      <c r="G4" s="66"/>
      <c r="H4" s="66"/>
      <c r="I4" s="66"/>
      <c r="J4" s="66"/>
    </row>
    <row r="5" spans="1:10" x14ac:dyDescent="0.25">
      <c r="A5" s="61"/>
      <c r="B5" s="28"/>
      <c r="C5" s="61"/>
    </row>
    <row r="6" spans="1:10" x14ac:dyDescent="0.25">
      <c r="A6" s="61"/>
      <c r="B6" s="61"/>
      <c r="C6" s="61"/>
      <c r="F6" s="26" t="s">
        <v>29</v>
      </c>
      <c r="G6" s="26"/>
      <c r="H6" s="26" t="s">
        <v>60</v>
      </c>
      <c r="I6" s="26"/>
      <c r="J6" s="26"/>
    </row>
    <row r="7" spans="1:10" ht="26.25" x14ac:dyDescent="0.25">
      <c r="A7" s="60" t="s">
        <v>31</v>
      </c>
      <c r="B7" s="60" t="s">
        <v>32</v>
      </c>
      <c r="C7" s="60" t="s">
        <v>33</v>
      </c>
    </row>
    <row r="8" spans="1:10" x14ac:dyDescent="0.25">
      <c r="A8" s="61"/>
      <c r="B8" s="62" t="s">
        <v>34</v>
      </c>
      <c r="C8" s="62" t="s">
        <v>3</v>
      </c>
    </row>
    <row r="9" spans="1:10" x14ac:dyDescent="0.25">
      <c r="A9" s="65">
        <v>1</v>
      </c>
      <c r="B9" s="65">
        <v>1</v>
      </c>
      <c r="C9" s="65">
        <v>44.5</v>
      </c>
      <c r="E9" s="61" t="s">
        <v>35</v>
      </c>
      <c r="F9" s="61"/>
    </row>
    <row r="10" spans="1:10" x14ac:dyDescent="0.25">
      <c r="A10" s="65">
        <v>1</v>
      </c>
      <c r="B10" s="65">
        <v>2</v>
      </c>
      <c r="C10" s="65">
        <v>39</v>
      </c>
      <c r="E10" s="61" t="s">
        <v>36</v>
      </c>
      <c r="F10" s="61"/>
    </row>
    <row r="11" spans="1:10" x14ac:dyDescent="0.25">
      <c r="A11" s="65">
        <v>1</v>
      </c>
      <c r="B11" s="65">
        <v>3</v>
      </c>
      <c r="C11" s="65">
        <v>39</v>
      </c>
      <c r="E11" s="61" t="s">
        <v>37</v>
      </c>
      <c r="F11" s="61"/>
    </row>
    <row r="12" spans="1:10" x14ac:dyDescent="0.25">
      <c r="A12" s="65">
        <v>1</v>
      </c>
      <c r="B12" s="65">
        <v>4</v>
      </c>
      <c r="C12" s="65">
        <v>39</v>
      </c>
      <c r="E12" s="61" t="s">
        <v>38</v>
      </c>
      <c r="F12" s="61"/>
    </row>
    <row r="13" spans="1:10" x14ac:dyDescent="0.25">
      <c r="A13" s="65">
        <v>1</v>
      </c>
      <c r="B13" s="65">
        <v>5</v>
      </c>
      <c r="C13" s="65">
        <v>45</v>
      </c>
      <c r="E13" s="61" t="s">
        <v>39</v>
      </c>
    </row>
    <row r="14" spans="1:10" x14ac:dyDescent="0.25">
      <c r="A14" s="65">
        <v>1</v>
      </c>
      <c r="B14" s="65">
        <v>6</v>
      </c>
      <c r="C14" s="65">
        <v>45</v>
      </c>
      <c r="E14" s="61" t="s">
        <v>40</v>
      </c>
    </row>
    <row r="15" spans="1:10" x14ac:dyDescent="0.25">
      <c r="A15" s="65">
        <v>1</v>
      </c>
      <c r="B15" s="65">
        <v>7</v>
      </c>
      <c r="C15" s="65">
        <v>39</v>
      </c>
      <c r="E15" s="61" t="s">
        <v>41</v>
      </c>
    </row>
    <row r="16" spans="1:10" x14ac:dyDescent="0.25">
      <c r="A16" s="65">
        <v>1</v>
      </c>
      <c r="B16" s="65">
        <v>8</v>
      </c>
      <c r="C16" s="65">
        <v>39</v>
      </c>
      <c r="E16" s="61" t="s">
        <v>42</v>
      </c>
    </row>
    <row r="17" spans="1:6" x14ac:dyDescent="0.25">
      <c r="A17" s="65">
        <v>1</v>
      </c>
      <c r="B17" s="65">
        <v>9</v>
      </c>
      <c r="C17" s="65">
        <v>35.5</v>
      </c>
      <c r="E17" s="61" t="s">
        <v>43</v>
      </c>
      <c r="F17" s="61"/>
    </row>
    <row r="18" spans="1:6" x14ac:dyDescent="0.25">
      <c r="A18" s="65">
        <v>1</v>
      </c>
      <c r="B18" s="65">
        <v>10</v>
      </c>
      <c r="C18" s="65">
        <v>39</v>
      </c>
      <c r="E18" s="61" t="s">
        <v>44</v>
      </c>
      <c r="F18" s="61"/>
    </row>
    <row r="19" spans="1:6" x14ac:dyDescent="0.25">
      <c r="A19" s="65">
        <v>1</v>
      </c>
      <c r="B19" s="65">
        <v>11</v>
      </c>
      <c r="C19" s="65">
        <v>39</v>
      </c>
      <c r="E19" s="61" t="s">
        <v>45</v>
      </c>
      <c r="F19" s="61"/>
    </row>
    <row r="20" spans="1:6" x14ac:dyDescent="0.25">
      <c r="A20" s="65">
        <v>1</v>
      </c>
      <c r="B20" s="65">
        <v>12</v>
      </c>
      <c r="C20" s="65">
        <v>35.5</v>
      </c>
      <c r="E20" s="61" t="s">
        <v>46</v>
      </c>
      <c r="F20" s="61"/>
    </row>
    <row r="21" spans="1:6" x14ac:dyDescent="0.25">
      <c r="A21" s="65">
        <v>1</v>
      </c>
      <c r="B21" s="65">
        <v>13</v>
      </c>
      <c r="C21" s="65">
        <v>44.5</v>
      </c>
      <c r="E21" s="61" t="s">
        <v>47</v>
      </c>
    </row>
    <row r="22" spans="1:6" x14ac:dyDescent="0.25">
      <c r="A22" s="65">
        <v>1</v>
      </c>
      <c r="B22" s="65">
        <v>14</v>
      </c>
      <c r="C22" s="65">
        <v>39</v>
      </c>
      <c r="E22" s="61" t="s">
        <v>162</v>
      </c>
    </row>
    <row r="23" spans="1:6" x14ac:dyDescent="0.25">
      <c r="A23" s="65">
        <v>1</v>
      </c>
      <c r="B23" s="65">
        <v>15</v>
      </c>
      <c r="C23" s="32">
        <v>35.5</v>
      </c>
    </row>
    <row r="24" spans="1:6" x14ac:dyDescent="0.25">
      <c r="A24" s="65">
        <v>1</v>
      </c>
      <c r="B24" s="65">
        <v>16</v>
      </c>
      <c r="C24" s="32">
        <v>39</v>
      </c>
    </row>
    <row r="25" spans="1:6" ht="15.75" x14ac:dyDescent="0.25">
      <c r="A25" s="33"/>
      <c r="B25" s="33"/>
      <c r="C25" s="34"/>
      <c r="E25" s="35"/>
    </row>
    <row r="26" spans="1:6" ht="15.75" x14ac:dyDescent="0.25">
      <c r="A26" s="33"/>
      <c r="B26" s="33"/>
      <c r="C26" s="34"/>
      <c r="E26" s="35"/>
    </row>
    <row r="27" spans="1:6" ht="15.75" x14ac:dyDescent="0.25">
      <c r="A27" s="33"/>
      <c r="B27" s="33"/>
      <c r="C27" s="34"/>
      <c r="E27" s="35"/>
    </row>
    <row r="28" spans="1:6" ht="15.75" x14ac:dyDescent="0.25">
      <c r="A28" s="33"/>
      <c r="B28" s="33"/>
      <c r="C28" s="34"/>
      <c r="E28" s="35"/>
    </row>
    <row r="29" spans="1:6" ht="15.75" x14ac:dyDescent="0.25">
      <c r="A29" s="33"/>
      <c r="B29" s="33"/>
      <c r="C29" s="34"/>
      <c r="E29" s="35"/>
    </row>
    <row r="30" spans="1:6" x14ac:dyDescent="0.25">
      <c r="A30" s="33"/>
      <c r="B30" s="33"/>
      <c r="C30" s="34"/>
    </row>
    <row r="31" spans="1:6" x14ac:dyDescent="0.25">
      <c r="A31" s="65"/>
      <c r="B31" s="65"/>
      <c r="C31" s="65"/>
    </row>
    <row r="32" spans="1:6" x14ac:dyDescent="0.25">
      <c r="A32" s="61"/>
      <c r="B32" s="61"/>
      <c r="C32" s="64">
        <f>SUM(C9:C31)</f>
        <v>636.5</v>
      </c>
      <c r="D32" s="61" t="s">
        <v>48</v>
      </c>
    </row>
    <row r="33" spans="1:5" x14ac:dyDescent="0.25">
      <c r="A33" s="64">
        <f>SUM(A9:A29)</f>
        <v>16</v>
      </c>
      <c r="B33" s="61" t="s">
        <v>49</v>
      </c>
      <c r="C33" s="61"/>
    </row>
    <row r="34" spans="1:5" x14ac:dyDescent="0.25">
      <c r="A34" s="61"/>
      <c r="B34" s="64">
        <f>C32/A33</f>
        <v>39.78125</v>
      </c>
      <c r="C34" s="61" t="s">
        <v>50</v>
      </c>
    </row>
    <row r="35" spans="1:5" x14ac:dyDescent="0.25">
      <c r="A35" s="61"/>
      <c r="B35" s="61"/>
      <c r="C35" s="61"/>
      <c r="D35" s="65">
        <v>50</v>
      </c>
      <c r="E35" s="61" t="s">
        <v>51</v>
      </c>
    </row>
    <row r="36" spans="1:5" x14ac:dyDescent="0.25">
      <c r="A36" s="61"/>
      <c r="B36" s="61"/>
      <c r="C36" s="61"/>
      <c r="D36" s="67">
        <f>B34/D35</f>
        <v>0.79562500000000003</v>
      </c>
      <c r="E36" s="61" t="s">
        <v>52</v>
      </c>
    </row>
    <row r="37" spans="1:5" x14ac:dyDescent="0.25">
      <c r="A37" s="61"/>
      <c r="B37" s="61"/>
      <c r="C37" s="61"/>
    </row>
    <row r="38" spans="1:5" ht="15.75" x14ac:dyDescent="0.25">
      <c r="A38" s="96" t="s">
        <v>147</v>
      </c>
    </row>
  </sheetData>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23553" r:id="rId4">
          <objectPr defaultSize="0" r:id="rId5">
            <anchor moveWithCells="1">
              <from>
                <xdr:col>1</xdr:col>
                <xdr:colOff>9525</xdr:colOff>
                <xdr:row>38</xdr:row>
                <xdr:rowOff>180975</xdr:rowOff>
              </from>
              <to>
                <xdr:col>14</xdr:col>
                <xdr:colOff>523875</xdr:colOff>
                <xdr:row>64</xdr:row>
                <xdr:rowOff>161925</xdr:rowOff>
              </to>
            </anchor>
          </objectPr>
        </oleObject>
      </mc:Choice>
      <mc:Fallback>
        <oleObject progId="Word.Document.12" shapeId="23553" r:id="rId4"/>
      </mc:Fallback>
    </mc:AlternateContent>
  </oleObjects>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55"/>
  <sheetViews>
    <sheetView topLeftCell="A31" zoomScale="115" zoomScaleNormal="115" workbookViewId="0">
      <selection activeCell="L40" sqref="L40"/>
    </sheetView>
  </sheetViews>
  <sheetFormatPr defaultColWidth="9.140625" defaultRowHeight="15" x14ac:dyDescent="0.25"/>
  <cols>
    <col min="1" max="2" width="9.140625" style="59"/>
    <col min="3" max="3" width="10.5703125" style="59" customWidth="1"/>
    <col min="4" max="16384" width="9.140625" style="59"/>
  </cols>
  <sheetData>
    <row r="1" spans="1:12" ht="21" x14ac:dyDescent="0.35">
      <c r="A1" s="63" t="s">
        <v>23</v>
      </c>
      <c r="B1" s="61"/>
      <c r="C1" s="61"/>
      <c r="I1" s="63" t="s">
        <v>53</v>
      </c>
    </row>
    <row r="2" spans="1:12" x14ac:dyDescent="0.25">
      <c r="A2" s="61"/>
      <c r="B2" s="65">
        <v>6.1</v>
      </c>
      <c r="C2" s="61" t="s">
        <v>24</v>
      </c>
      <c r="D2" s="297" t="s">
        <v>253</v>
      </c>
    </row>
    <row r="3" spans="1:12" x14ac:dyDescent="0.25">
      <c r="A3" s="61"/>
      <c r="B3" s="65" t="s">
        <v>75</v>
      </c>
      <c r="C3" s="61" t="s">
        <v>26</v>
      </c>
      <c r="D3" s="297" t="s">
        <v>247</v>
      </c>
    </row>
    <row r="4" spans="1:12" x14ac:dyDescent="0.25">
      <c r="A4" s="61"/>
      <c r="B4" s="25" t="s">
        <v>27</v>
      </c>
      <c r="C4" s="61"/>
      <c r="D4" s="26" t="s">
        <v>76</v>
      </c>
      <c r="E4" s="66"/>
      <c r="F4" s="66"/>
      <c r="G4" s="66"/>
      <c r="H4" s="66"/>
      <c r="I4" s="66"/>
      <c r="J4" s="66"/>
    </row>
    <row r="5" spans="1:12" ht="14.25" customHeight="1" x14ac:dyDescent="0.25">
      <c r="A5" s="61"/>
      <c r="B5" s="28"/>
      <c r="C5" s="61"/>
    </row>
    <row r="6" spans="1:12" x14ac:dyDescent="0.25">
      <c r="A6" s="61"/>
      <c r="B6" s="61"/>
      <c r="C6" s="61"/>
      <c r="F6" s="26" t="s">
        <v>29</v>
      </c>
      <c r="G6" s="26"/>
      <c r="H6" s="26" t="s">
        <v>218</v>
      </c>
      <c r="I6" s="26"/>
      <c r="J6" s="26"/>
    </row>
    <row r="7" spans="1:12" s="104" customFormat="1" ht="16.5" customHeight="1" x14ac:dyDescent="0.25">
      <c r="A7" s="60" t="s">
        <v>31</v>
      </c>
      <c r="B7" s="60" t="s">
        <v>32</v>
      </c>
      <c r="C7" s="60" t="s">
        <v>33</v>
      </c>
      <c r="D7" s="59"/>
      <c r="E7" s="59"/>
      <c r="F7" s="59"/>
      <c r="G7" s="59"/>
      <c r="H7" s="59"/>
      <c r="I7" s="59"/>
      <c r="J7" s="59"/>
      <c r="K7" s="59"/>
      <c r="L7" s="59"/>
    </row>
    <row r="8" spans="1:12" x14ac:dyDescent="0.25">
      <c r="A8" s="61"/>
      <c r="B8" s="62" t="s">
        <v>34</v>
      </c>
      <c r="C8" s="62" t="s">
        <v>3</v>
      </c>
    </row>
    <row r="9" spans="1:12" s="104" customFormat="1" ht="18.75" customHeight="1" x14ac:dyDescent="0.25">
      <c r="A9" s="184">
        <v>1</v>
      </c>
      <c r="B9" s="172"/>
      <c r="C9" s="58">
        <v>25</v>
      </c>
      <c r="D9" s="59"/>
      <c r="E9" s="61" t="s">
        <v>35</v>
      </c>
      <c r="F9" s="61"/>
      <c r="G9" s="59"/>
      <c r="H9" s="59"/>
      <c r="I9" s="59"/>
      <c r="J9" s="59"/>
      <c r="K9" s="59"/>
      <c r="L9" s="59"/>
    </row>
    <row r="10" spans="1:12" x14ac:dyDescent="0.25">
      <c r="A10" s="184">
        <v>1</v>
      </c>
      <c r="B10" s="172"/>
      <c r="C10" s="58">
        <v>20</v>
      </c>
      <c r="E10" s="61" t="s">
        <v>36</v>
      </c>
      <c r="F10" s="61"/>
    </row>
    <row r="11" spans="1:12" x14ac:dyDescent="0.25">
      <c r="A11" s="184">
        <v>1</v>
      </c>
      <c r="B11" s="172"/>
      <c r="C11" s="58">
        <v>30</v>
      </c>
      <c r="E11" s="61" t="s">
        <v>37</v>
      </c>
      <c r="F11" s="61"/>
    </row>
    <row r="12" spans="1:12" x14ac:dyDescent="0.25">
      <c r="A12" s="184">
        <v>1</v>
      </c>
      <c r="B12" s="172"/>
      <c r="C12" s="58">
        <v>30</v>
      </c>
      <c r="E12" s="61" t="s">
        <v>38</v>
      </c>
      <c r="F12" s="61"/>
    </row>
    <row r="13" spans="1:12" x14ac:dyDescent="0.25">
      <c r="A13" s="184">
        <v>1</v>
      </c>
      <c r="B13" s="172"/>
      <c r="C13" s="58">
        <v>25</v>
      </c>
      <c r="E13" s="61" t="s">
        <v>39</v>
      </c>
    </row>
    <row r="14" spans="1:12" x14ac:dyDescent="0.25">
      <c r="A14" s="184">
        <v>1</v>
      </c>
      <c r="B14" s="172"/>
      <c r="C14" s="58">
        <v>30</v>
      </c>
      <c r="E14" s="61" t="s">
        <v>40</v>
      </c>
    </row>
    <row r="15" spans="1:12" x14ac:dyDescent="0.25">
      <c r="A15" s="184">
        <v>1</v>
      </c>
      <c r="B15" s="172"/>
      <c r="C15" s="58">
        <v>30</v>
      </c>
      <c r="E15" s="61" t="s">
        <v>41</v>
      </c>
    </row>
    <row r="16" spans="1:12" x14ac:dyDescent="0.25">
      <c r="A16" s="184">
        <v>1</v>
      </c>
      <c r="B16" s="172"/>
      <c r="C16" s="58">
        <v>30</v>
      </c>
      <c r="E16" s="61" t="s">
        <v>42</v>
      </c>
    </row>
    <row r="17" spans="1:6" x14ac:dyDescent="0.25">
      <c r="A17" s="184"/>
      <c r="B17" s="172"/>
      <c r="C17" s="172"/>
      <c r="E17" s="61" t="s">
        <v>43</v>
      </c>
      <c r="F17" s="61"/>
    </row>
    <row r="18" spans="1:6" x14ac:dyDescent="0.25">
      <c r="A18" s="184"/>
      <c r="B18" s="172"/>
      <c r="C18" s="172"/>
      <c r="E18" s="61" t="s">
        <v>44</v>
      </c>
      <c r="F18" s="61"/>
    </row>
    <row r="19" spans="1:6" x14ac:dyDescent="0.25">
      <c r="A19" s="184"/>
      <c r="B19" s="172"/>
      <c r="C19" s="172"/>
      <c r="E19" s="61" t="s">
        <v>45</v>
      </c>
      <c r="F19" s="61"/>
    </row>
    <row r="20" spans="1:6" x14ac:dyDescent="0.25">
      <c r="A20" s="184"/>
      <c r="B20" s="172"/>
      <c r="C20" s="172"/>
      <c r="E20" s="61" t="s">
        <v>46</v>
      </c>
      <c r="F20" s="61"/>
    </row>
    <row r="21" spans="1:6" x14ac:dyDescent="0.25">
      <c r="A21" s="184"/>
      <c r="B21" s="172"/>
      <c r="C21" s="172"/>
      <c r="E21" s="61" t="s">
        <v>135</v>
      </c>
    </row>
    <row r="22" spans="1:6" x14ac:dyDescent="0.25">
      <c r="A22" s="184"/>
      <c r="B22" s="172"/>
      <c r="C22" s="172"/>
    </row>
    <row r="23" spans="1:6" x14ac:dyDescent="0.25">
      <c r="A23" s="184"/>
      <c r="B23" s="172"/>
      <c r="C23" s="172"/>
    </row>
    <row r="24" spans="1:6" x14ac:dyDescent="0.25">
      <c r="A24" s="184"/>
      <c r="B24" s="172"/>
      <c r="C24" s="172"/>
    </row>
    <row r="25" spans="1:6" ht="15.75" x14ac:dyDescent="0.25">
      <c r="A25" s="184"/>
      <c r="B25" s="172"/>
      <c r="C25" s="172"/>
      <c r="E25" s="35"/>
    </row>
    <row r="26" spans="1:6" ht="15.75" x14ac:dyDescent="0.25">
      <c r="A26" s="184"/>
      <c r="B26" s="172"/>
      <c r="C26" s="172"/>
      <c r="E26" s="35"/>
    </row>
    <row r="27" spans="1:6" ht="15.75" x14ac:dyDescent="0.25">
      <c r="A27" s="33"/>
      <c r="B27" s="33"/>
      <c r="C27" s="34"/>
      <c r="E27" s="35"/>
    </row>
    <row r="28" spans="1:6" ht="15.75" x14ac:dyDescent="0.25">
      <c r="A28" s="33"/>
      <c r="B28" s="33"/>
      <c r="C28" s="34"/>
      <c r="E28" s="35"/>
    </row>
    <row r="29" spans="1:6" ht="15.75" x14ac:dyDescent="0.25">
      <c r="A29" s="33"/>
      <c r="B29" s="33"/>
      <c r="C29" s="34"/>
      <c r="E29" s="35"/>
    </row>
    <row r="30" spans="1:6" x14ac:dyDescent="0.25">
      <c r="A30" s="33"/>
      <c r="B30" s="33"/>
      <c r="C30" s="34"/>
    </row>
    <row r="31" spans="1:6" x14ac:dyDescent="0.25">
      <c r="A31" s="65"/>
      <c r="B31" s="65"/>
      <c r="C31" s="65"/>
    </row>
    <row r="32" spans="1:6" x14ac:dyDescent="0.25">
      <c r="A32" s="61"/>
      <c r="B32" s="64"/>
      <c r="C32" s="180">
        <f>SUM(C9:C31)</f>
        <v>220</v>
      </c>
      <c r="D32" s="61" t="s">
        <v>48</v>
      </c>
    </row>
    <row r="33" spans="1:9" x14ac:dyDescent="0.25">
      <c r="A33" s="64">
        <f>SUM(A9:A29)</f>
        <v>8</v>
      </c>
      <c r="B33" s="61" t="s">
        <v>49</v>
      </c>
      <c r="C33" s="61"/>
    </row>
    <row r="34" spans="1:9" x14ac:dyDescent="0.25">
      <c r="A34" s="61"/>
      <c r="B34" s="180">
        <f>C32/A33</f>
        <v>27.5</v>
      </c>
      <c r="C34" s="61" t="s">
        <v>50</v>
      </c>
    </row>
    <row r="35" spans="1:9" x14ac:dyDescent="0.25">
      <c r="A35" s="61"/>
      <c r="B35" s="61"/>
      <c r="C35" s="61"/>
      <c r="D35" s="65">
        <v>30</v>
      </c>
      <c r="E35" s="61" t="s">
        <v>51</v>
      </c>
    </row>
    <row r="36" spans="1:9" x14ac:dyDescent="0.25">
      <c r="A36" s="61"/>
      <c r="B36" s="61"/>
      <c r="C36" s="61"/>
      <c r="D36" s="67">
        <f>B34/D35</f>
        <v>0.91666666666666663</v>
      </c>
      <c r="E36" s="61" t="s">
        <v>52</v>
      </c>
    </row>
    <row r="38" spans="1:9" ht="15.75" x14ac:dyDescent="0.25">
      <c r="A38" s="96" t="s">
        <v>107</v>
      </c>
    </row>
    <row r="40" spans="1:9" ht="15.75" x14ac:dyDescent="0.25">
      <c r="A40" s="98"/>
    </row>
    <row r="41" spans="1:9" ht="15.75" x14ac:dyDescent="0.25">
      <c r="A41" s="98"/>
    </row>
    <row r="42" spans="1:9" ht="15.75" x14ac:dyDescent="0.25">
      <c r="A42" s="309"/>
      <c r="B42" s="309"/>
      <c r="C42" s="309"/>
      <c r="D42" s="309"/>
      <c r="E42" s="309"/>
      <c r="F42" s="309"/>
      <c r="G42" s="309"/>
      <c r="H42" s="309"/>
      <c r="I42" s="309"/>
    </row>
    <row r="43" spans="1:9" ht="15.75" x14ac:dyDescent="0.25">
      <c r="A43" s="98"/>
    </row>
    <row r="44" spans="1:9" ht="15.75" x14ac:dyDescent="0.25">
      <c r="A44" s="310"/>
      <c r="B44" s="310"/>
      <c r="C44" s="310"/>
      <c r="D44" s="310"/>
      <c r="E44" s="310"/>
      <c r="F44" s="310"/>
      <c r="G44" s="310"/>
      <c r="H44" s="310"/>
      <c r="I44" s="310"/>
    </row>
    <row r="45" spans="1:9" ht="15.75" x14ac:dyDescent="0.25">
      <c r="A45" s="98"/>
    </row>
    <row r="46" spans="1:9" ht="15.75" x14ac:dyDescent="0.25">
      <c r="A46" s="310"/>
      <c r="B46" s="310"/>
      <c r="C46" s="310"/>
      <c r="D46" s="310"/>
      <c r="E46" s="310"/>
      <c r="F46" s="310"/>
      <c r="G46" s="310"/>
      <c r="H46" s="310"/>
      <c r="I46" s="310"/>
    </row>
    <row r="47" spans="1:9" ht="15.75" x14ac:dyDescent="0.25">
      <c r="A47" s="98"/>
    </row>
    <row r="48" spans="1:9" ht="15.75" x14ac:dyDescent="0.25">
      <c r="A48" s="98"/>
    </row>
    <row r="49" spans="1:7" ht="15.75" x14ac:dyDescent="0.25">
      <c r="A49" s="99"/>
    </row>
    <row r="50" spans="1:7" ht="15.75" x14ac:dyDescent="0.25">
      <c r="A50" s="100"/>
      <c r="G50" s="98"/>
    </row>
    <row r="51" spans="1:7" ht="15.75" x14ac:dyDescent="0.25">
      <c r="A51" s="101"/>
    </row>
    <row r="52" spans="1:7" ht="15.75" x14ac:dyDescent="0.25">
      <c r="A52" s="102"/>
      <c r="G52" s="96"/>
    </row>
    <row r="55" spans="1:7" x14ac:dyDescent="0.25">
      <c r="A55" s="61"/>
      <c r="B55" s="61"/>
      <c r="C55" s="61"/>
    </row>
  </sheetData>
  <mergeCells count="3">
    <mergeCell ref="A42:I42"/>
    <mergeCell ref="A44:I44"/>
    <mergeCell ref="A46:I46"/>
  </mergeCells>
  <pageMargins left="0.7" right="0.7" top="0.75" bottom="0.75" header="0.3" footer="0.3"/>
  <pageSetup scale="89" orientation="portrait" r:id="rId1"/>
  <drawing r:id="rId2"/>
  <legacyDrawing r:id="rId3"/>
  <oleObjects>
    <mc:AlternateContent xmlns:mc="http://schemas.openxmlformats.org/markup-compatibility/2006">
      <mc:Choice Requires="x14">
        <oleObject progId="Word.Document.12" shapeId="744449" r:id="rId4">
          <objectPr defaultSize="0" r:id="rId5">
            <anchor moveWithCells="1">
              <from>
                <xdr:col>1</xdr:col>
                <xdr:colOff>0</xdr:colOff>
                <xdr:row>39</xdr:row>
                <xdr:rowOff>0</xdr:rowOff>
              </from>
              <to>
                <xdr:col>10</xdr:col>
                <xdr:colOff>361950</xdr:colOff>
                <xdr:row>43</xdr:row>
                <xdr:rowOff>57150</xdr:rowOff>
              </to>
            </anchor>
          </objectPr>
        </oleObject>
      </mc:Choice>
      <mc:Fallback>
        <oleObject progId="Word.Document.12" shapeId="744449" r:id="rId4"/>
      </mc:Fallback>
    </mc:AlternateContent>
  </oleObjects>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55"/>
  <sheetViews>
    <sheetView topLeftCell="A31" zoomScale="115" zoomScaleNormal="115" workbookViewId="0">
      <selection activeCell="L44" sqref="L44"/>
    </sheetView>
  </sheetViews>
  <sheetFormatPr defaultColWidth="9.140625" defaultRowHeight="15" x14ac:dyDescent="0.25"/>
  <cols>
    <col min="1" max="2" width="9.140625" style="59"/>
    <col min="3" max="3" width="10.5703125" style="59" customWidth="1"/>
    <col min="4" max="16384" width="9.140625" style="59"/>
  </cols>
  <sheetData>
    <row r="1" spans="1:12" ht="21" x14ac:dyDescent="0.35">
      <c r="A1" s="63" t="s">
        <v>23</v>
      </c>
      <c r="B1" s="61"/>
      <c r="C1" s="61"/>
      <c r="I1" s="63" t="s">
        <v>53</v>
      </c>
    </row>
    <row r="2" spans="1:12" x14ac:dyDescent="0.25">
      <c r="A2" s="61"/>
      <c r="B2" s="65">
        <v>6.1</v>
      </c>
      <c r="C2" s="61" t="s">
        <v>24</v>
      </c>
      <c r="D2" s="292" t="s">
        <v>253</v>
      </c>
    </row>
    <row r="3" spans="1:12" x14ac:dyDescent="0.25">
      <c r="A3" s="61"/>
      <c r="B3" s="65" t="s">
        <v>75</v>
      </c>
      <c r="C3" s="61" t="s">
        <v>26</v>
      </c>
      <c r="D3" s="292" t="s">
        <v>247</v>
      </c>
    </row>
    <row r="4" spans="1:12" x14ac:dyDescent="0.25">
      <c r="A4" s="61"/>
      <c r="B4" s="25" t="s">
        <v>27</v>
      </c>
      <c r="C4" s="61"/>
      <c r="D4" s="26" t="s">
        <v>76</v>
      </c>
      <c r="E4" s="66"/>
      <c r="F4" s="66"/>
      <c r="G4" s="66"/>
      <c r="H4" s="66"/>
      <c r="I4" s="66"/>
      <c r="J4" s="66"/>
    </row>
    <row r="5" spans="1:12" ht="14.25" customHeight="1" x14ac:dyDescent="0.25">
      <c r="A5" s="61"/>
      <c r="B5" s="28"/>
      <c r="C5" s="61"/>
    </row>
    <row r="6" spans="1:12" x14ac:dyDescent="0.25">
      <c r="A6" s="61"/>
      <c r="B6" s="61"/>
      <c r="C6" s="61"/>
      <c r="F6" s="26" t="s">
        <v>29</v>
      </c>
      <c r="G6" s="26"/>
      <c r="H6" s="26" t="s">
        <v>218</v>
      </c>
      <c r="I6" s="26"/>
      <c r="J6" s="26"/>
    </row>
    <row r="7" spans="1:12" s="104" customFormat="1" ht="16.5" customHeight="1" x14ac:dyDescent="0.25">
      <c r="A7" s="60" t="s">
        <v>31</v>
      </c>
      <c r="B7" s="60" t="s">
        <v>32</v>
      </c>
      <c r="C7" s="60" t="s">
        <v>33</v>
      </c>
      <c r="D7" s="59"/>
      <c r="E7" s="59"/>
      <c r="F7" s="59"/>
      <c r="G7" s="59"/>
      <c r="H7" s="59"/>
      <c r="I7" s="59"/>
      <c r="J7" s="59"/>
      <c r="K7" s="59"/>
      <c r="L7" s="59"/>
    </row>
    <row r="8" spans="1:12" x14ac:dyDescent="0.25">
      <c r="A8" s="61"/>
      <c r="B8" s="62" t="s">
        <v>34</v>
      </c>
      <c r="C8" s="62" t="s">
        <v>3</v>
      </c>
    </row>
    <row r="9" spans="1:12" s="104" customFormat="1" ht="18.75" customHeight="1" x14ac:dyDescent="0.25">
      <c r="A9" s="184">
        <v>1</v>
      </c>
      <c r="B9" s="172"/>
      <c r="C9" s="58">
        <v>25</v>
      </c>
      <c r="D9" s="59"/>
      <c r="E9" s="61" t="s">
        <v>35</v>
      </c>
      <c r="F9" s="61"/>
      <c r="G9" s="59"/>
      <c r="H9" s="59"/>
      <c r="I9" s="59"/>
      <c r="J9" s="59"/>
      <c r="K9" s="59"/>
      <c r="L9" s="59"/>
    </row>
    <row r="10" spans="1:12" x14ac:dyDescent="0.25">
      <c r="A10" s="184">
        <v>1</v>
      </c>
      <c r="B10" s="172"/>
      <c r="C10" s="58">
        <v>20</v>
      </c>
      <c r="E10" s="61" t="s">
        <v>36</v>
      </c>
      <c r="F10" s="61"/>
    </row>
    <row r="11" spans="1:12" x14ac:dyDescent="0.25">
      <c r="A11" s="184">
        <v>1</v>
      </c>
      <c r="B11" s="172"/>
      <c r="C11" s="58">
        <v>30</v>
      </c>
      <c r="E11" s="61" t="s">
        <v>37</v>
      </c>
      <c r="F11" s="61"/>
    </row>
    <row r="12" spans="1:12" x14ac:dyDescent="0.25">
      <c r="A12" s="184">
        <v>1</v>
      </c>
      <c r="B12" s="172"/>
      <c r="C12" s="58">
        <v>30</v>
      </c>
      <c r="E12" s="61" t="s">
        <v>38</v>
      </c>
      <c r="F12" s="61"/>
    </row>
    <row r="13" spans="1:12" x14ac:dyDescent="0.25">
      <c r="A13" s="184">
        <v>1</v>
      </c>
      <c r="B13" s="172"/>
      <c r="C13" s="58">
        <v>25</v>
      </c>
      <c r="E13" s="61" t="s">
        <v>39</v>
      </c>
    </row>
    <row r="14" spans="1:12" x14ac:dyDescent="0.25">
      <c r="A14" s="184">
        <v>1</v>
      </c>
      <c r="B14" s="172"/>
      <c r="C14" s="58">
        <v>30</v>
      </c>
      <c r="E14" s="61" t="s">
        <v>40</v>
      </c>
    </row>
    <row r="15" spans="1:12" x14ac:dyDescent="0.25">
      <c r="A15" s="184">
        <v>1</v>
      </c>
      <c r="B15" s="172"/>
      <c r="C15" s="58">
        <v>30</v>
      </c>
      <c r="E15" s="61" t="s">
        <v>41</v>
      </c>
    </row>
    <row r="16" spans="1:12" x14ac:dyDescent="0.25">
      <c r="A16" s="184">
        <v>1</v>
      </c>
      <c r="B16" s="172"/>
      <c r="C16" s="58">
        <v>30</v>
      </c>
      <c r="E16" s="61" t="s">
        <v>42</v>
      </c>
    </row>
    <row r="17" spans="1:6" x14ac:dyDescent="0.25">
      <c r="A17" s="184"/>
      <c r="B17" s="172"/>
      <c r="C17" s="172"/>
      <c r="E17" s="61" t="s">
        <v>43</v>
      </c>
      <c r="F17" s="61"/>
    </row>
    <row r="18" spans="1:6" x14ac:dyDescent="0.25">
      <c r="A18" s="184"/>
      <c r="B18" s="172"/>
      <c r="C18" s="172"/>
      <c r="E18" s="61" t="s">
        <v>44</v>
      </c>
      <c r="F18" s="61"/>
    </row>
    <row r="19" spans="1:6" x14ac:dyDescent="0.25">
      <c r="A19" s="184"/>
      <c r="B19" s="172"/>
      <c r="C19" s="172"/>
      <c r="E19" s="61" t="s">
        <v>45</v>
      </c>
      <c r="F19" s="61"/>
    </row>
    <row r="20" spans="1:6" x14ac:dyDescent="0.25">
      <c r="A20" s="184"/>
      <c r="B20" s="172"/>
      <c r="C20" s="172"/>
      <c r="E20" s="61" t="s">
        <v>46</v>
      </c>
      <c r="F20" s="61"/>
    </row>
    <row r="21" spans="1:6" x14ac:dyDescent="0.25">
      <c r="A21" s="184"/>
      <c r="B21" s="172"/>
      <c r="C21" s="172"/>
      <c r="E21" s="61" t="s">
        <v>135</v>
      </c>
    </row>
    <row r="22" spans="1:6" x14ac:dyDescent="0.25">
      <c r="A22" s="184"/>
      <c r="B22" s="172"/>
      <c r="C22" s="172"/>
    </row>
    <row r="23" spans="1:6" x14ac:dyDescent="0.25">
      <c r="A23" s="184"/>
      <c r="B23" s="172"/>
      <c r="C23" s="172"/>
    </row>
    <row r="24" spans="1:6" x14ac:dyDescent="0.25">
      <c r="A24" s="184"/>
      <c r="B24" s="172"/>
      <c r="C24" s="172"/>
    </row>
    <row r="25" spans="1:6" ht="15.75" x14ac:dyDescent="0.25">
      <c r="A25" s="184"/>
      <c r="B25" s="172"/>
      <c r="C25" s="172"/>
      <c r="E25" s="35"/>
    </row>
    <row r="26" spans="1:6" ht="15.75" x14ac:dyDescent="0.25">
      <c r="A26" s="184"/>
      <c r="B26" s="172"/>
      <c r="C26" s="172"/>
      <c r="E26" s="35"/>
    </row>
    <row r="27" spans="1:6" ht="15.75" x14ac:dyDescent="0.25">
      <c r="A27" s="33"/>
      <c r="B27" s="33"/>
      <c r="C27" s="34"/>
      <c r="E27" s="35"/>
    </row>
    <row r="28" spans="1:6" ht="15.75" x14ac:dyDescent="0.25">
      <c r="A28" s="33"/>
      <c r="B28" s="33"/>
      <c r="C28" s="34"/>
      <c r="E28" s="35"/>
    </row>
    <row r="29" spans="1:6" ht="15.75" x14ac:dyDescent="0.25">
      <c r="A29" s="33"/>
      <c r="B29" s="33"/>
      <c r="C29" s="34"/>
      <c r="E29" s="35"/>
    </row>
    <row r="30" spans="1:6" x14ac:dyDescent="0.25">
      <c r="A30" s="33"/>
      <c r="B30" s="33"/>
      <c r="C30" s="34"/>
    </row>
    <row r="31" spans="1:6" x14ac:dyDescent="0.25">
      <c r="A31" s="65"/>
      <c r="B31" s="65"/>
      <c r="C31" s="65"/>
    </row>
    <row r="32" spans="1:6" x14ac:dyDescent="0.25">
      <c r="A32" s="61"/>
      <c r="B32" s="64"/>
      <c r="C32" s="180">
        <f>SUM(C9:C31)</f>
        <v>220</v>
      </c>
      <c r="D32" s="61" t="s">
        <v>48</v>
      </c>
    </row>
    <row r="33" spans="1:9" x14ac:dyDescent="0.25">
      <c r="A33" s="64">
        <f>SUM(A9:A29)</f>
        <v>8</v>
      </c>
      <c r="B33" s="61" t="s">
        <v>49</v>
      </c>
      <c r="C33" s="61"/>
    </row>
    <row r="34" spans="1:9" x14ac:dyDescent="0.25">
      <c r="A34" s="61"/>
      <c r="B34" s="180">
        <f>C32/A33</f>
        <v>27.5</v>
      </c>
      <c r="C34" s="61" t="s">
        <v>50</v>
      </c>
    </row>
    <row r="35" spans="1:9" x14ac:dyDescent="0.25">
      <c r="A35" s="61"/>
      <c r="B35" s="61"/>
      <c r="C35" s="61"/>
      <c r="D35" s="65">
        <v>30</v>
      </c>
      <c r="E35" s="61" t="s">
        <v>51</v>
      </c>
    </row>
    <row r="36" spans="1:9" x14ac:dyDescent="0.25">
      <c r="A36" s="61"/>
      <c r="B36" s="61"/>
      <c r="C36" s="61"/>
      <c r="D36" s="67">
        <f>B34/D35</f>
        <v>0.91666666666666663</v>
      </c>
      <c r="E36" s="61" t="s">
        <v>52</v>
      </c>
    </row>
    <row r="38" spans="1:9" ht="15.75" x14ac:dyDescent="0.25">
      <c r="A38" s="96" t="s">
        <v>107</v>
      </c>
    </row>
    <row r="40" spans="1:9" ht="15.75" x14ac:dyDescent="0.25">
      <c r="A40" s="98"/>
    </row>
    <row r="41" spans="1:9" ht="15.75" x14ac:dyDescent="0.25">
      <c r="A41" s="98"/>
    </row>
    <row r="42" spans="1:9" ht="15.75" x14ac:dyDescent="0.25">
      <c r="A42" s="309"/>
      <c r="B42" s="309"/>
      <c r="C42" s="309"/>
      <c r="D42" s="309"/>
      <c r="E42" s="309"/>
      <c r="F42" s="309"/>
      <c r="G42" s="309"/>
      <c r="H42" s="309"/>
      <c r="I42" s="309"/>
    </row>
    <row r="43" spans="1:9" ht="15.75" x14ac:dyDescent="0.25">
      <c r="A43" s="98"/>
    </row>
    <row r="44" spans="1:9" ht="15.75" x14ac:dyDescent="0.25">
      <c r="A44" s="310"/>
      <c r="B44" s="310"/>
      <c r="C44" s="310"/>
      <c r="D44" s="310"/>
      <c r="E44" s="310"/>
      <c r="F44" s="310"/>
      <c r="G44" s="310"/>
      <c r="H44" s="310"/>
      <c r="I44" s="310"/>
    </row>
    <row r="45" spans="1:9" ht="15.75" x14ac:dyDescent="0.25">
      <c r="A45" s="98"/>
    </row>
    <row r="46" spans="1:9" ht="15.75" x14ac:dyDescent="0.25">
      <c r="A46" s="310"/>
      <c r="B46" s="310"/>
      <c r="C46" s="310"/>
      <c r="D46" s="310"/>
      <c r="E46" s="310"/>
      <c r="F46" s="310"/>
      <c r="G46" s="310"/>
      <c r="H46" s="310"/>
      <c r="I46" s="310"/>
    </row>
    <row r="47" spans="1:9" ht="15.75" x14ac:dyDescent="0.25">
      <c r="A47" s="98"/>
    </row>
    <row r="48" spans="1:9" ht="15.75" x14ac:dyDescent="0.25">
      <c r="A48" s="98"/>
    </row>
    <row r="49" spans="1:7" ht="15.75" x14ac:dyDescent="0.25">
      <c r="A49" s="99"/>
    </row>
    <row r="50" spans="1:7" ht="15.75" x14ac:dyDescent="0.25">
      <c r="A50" s="100"/>
      <c r="G50" s="98"/>
    </row>
    <row r="51" spans="1:7" ht="15.75" x14ac:dyDescent="0.25">
      <c r="A51" s="101"/>
    </row>
    <row r="52" spans="1:7" ht="15.75" x14ac:dyDescent="0.25">
      <c r="A52" s="102"/>
      <c r="G52" s="96"/>
    </row>
    <row r="55" spans="1:7" x14ac:dyDescent="0.25">
      <c r="A55" s="61"/>
      <c r="B55" s="61"/>
      <c r="C55" s="61"/>
    </row>
  </sheetData>
  <mergeCells count="3">
    <mergeCell ref="A42:I42"/>
    <mergeCell ref="A44:I44"/>
    <mergeCell ref="A46:I46"/>
  </mergeCells>
  <pageMargins left="0.7" right="0.7" top="0.75" bottom="0.75" header="0.3" footer="0.3"/>
  <pageSetup scale="89" orientation="portrait" r:id="rId1"/>
  <drawing r:id="rId2"/>
  <legacyDrawing r:id="rId3"/>
  <oleObjects>
    <mc:AlternateContent xmlns:mc="http://schemas.openxmlformats.org/markup-compatibility/2006">
      <mc:Choice Requires="x14">
        <oleObject progId="Word.Document.12" shapeId="459777" r:id="rId4">
          <objectPr defaultSize="0" r:id="rId5">
            <anchor moveWithCells="1">
              <from>
                <xdr:col>1</xdr:col>
                <xdr:colOff>0</xdr:colOff>
                <xdr:row>39</xdr:row>
                <xdr:rowOff>0</xdr:rowOff>
              </from>
              <to>
                <xdr:col>10</xdr:col>
                <xdr:colOff>361950</xdr:colOff>
                <xdr:row>43</xdr:row>
                <xdr:rowOff>57150</xdr:rowOff>
              </to>
            </anchor>
          </objectPr>
        </oleObject>
      </mc:Choice>
      <mc:Fallback>
        <oleObject progId="Word.Document.12" shapeId="459777" r:id="rId4"/>
      </mc:Fallback>
    </mc:AlternateContent>
  </oleObjects>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55"/>
  <sheetViews>
    <sheetView topLeftCell="A26" zoomScale="85" zoomScaleNormal="85" workbookViewId="0">
      <selection activeCell="L47" sqref="L47"/>
    </sheetView>
  </sheetViews>
  <sheetFormatPr defaultColWidth="9.140625" defaultRowHeight="15" x14ac:dyDescent="0.25"/>
  <cols>
    <col min="1" max="2" width="9.140625" style="59"/>
    <col min="3" max="3" width="10.5703125" style="59" customWidth="1"/>
    <col min="4" max="16384" width="9.140625" style="59"/>
  </cols>
  <sheetData>
    <row r="1" spans="1:12" ht="21" x14ac:dyDescent="0.35">
      <c r="A1" s="63" t="s">
        <v>23</v>
      </c>
      <c r="B1" s="61"/>
      <c r="C1" s="61"/>
      <c r="I1" s="63" t="s">
        <v>53</v>
      </c>
    </row>
    <row r="2" spans="1:12" x14ac:dyDescent="0.25">
      <c r="A2" s="61"/>
      <c r="B2" s="65">
        <v>6.1</v>
      </c>
      <c r="C2" s="61" t="s">
        <v>24</v>
      </c>
      <c r="D2" s="242" t="s">
        <v>294</v>
      </c>
    </row>
    <row r="3" spans="1:12" x14ac:dyDescent="0.25">
      <c r="A3" s="61"/>
      <c r="B3" s="65" t="s">
        <v>75</v>
      </c>
      <c r="C3" s="61" t="s">
        <v>26</v>
      </c>
      <c r="D3" s="242" t="s">
        <v>247</v>
      </c>
    </row>
    <row r="4" spans="1:12" x14ac:dyDescent="0.25">
      <c r="A4" s="61"/>
      <c r="B4" s="25" t="s">
        <v>27</v>
      </c>
      <c r="C4" s="61"/>
      <c r="D4" s="26" t="s">
        <v>76</v>
      </c>
      <c r="E4" s="66"/>
      <c r="F4" s="66"/>
      <c r="G4" s="66"/>
      <c r="H4" s="66"/>
      <c r="I4" s="66"/>
      <c r="J4" s="66"/>
    </row>
    <row r="5" spans="1:12" ht="14.25" customHeight="1" x14ac:dyDescent="0.25">
      <c r="A5" s="61"/>
      <c r="B5" s="28"/>
      <c r="C5" s="61"/>
    </row>
    <row r="6" spans="1:12" x14ac:dyDescent="0.25">
      <c r="A6" s="61"/>
      <c r="B6" s="61"/>
      <c r="C6" s="61"/>
      <c r="F6" s="26" t="s">
        <v>29</v>
      </c>
      <c r="G6" s="26"/>
      <c r="H6" s="26" t="s">
        <v>218</v>
      </c>
      <c r="I6" s="26"/>
      <c r="J6" s="26"/>
    </row>
    <row r="7" spans="1:12" s="104" customFormat="1" ht="16.5" customHeight="1" x14ac:dyDescent="0.25">
      <c r="A7" s="60" t="s">
        <v>31</v>
      </c>
      <c r="B7" s="60" t="s">
        <v>32</v>
      </c>
      <c r="C7" s="60" t="s">
        <v>33</v>
      </c>
      <c r="D7" s="59"/>
      <c r="E7" s="59"/>
      <c r="F7" s="59"/>
      <c r="G7" s="59"/>
      <c r="H7" s="59"/>
      <c r="I7" s="59"/>
      <c r="J7" s="59"/>
      <c r="K7" s="59"/>
      <c r="L7" s="59"/>
    </row>
    <row r="8" spans="1:12" x14ac:dyDescent="0.25">
      <c r="A8" s="61"/>
      <c r="B8" s="62" t="s">
        <v>34</v>
      </c>
      <c r="C8" s="62" t="s">
        <v>3</v>
      </c>
    </row>
    <row r="9" spans="1:12" s="104" customFormat="1" ht="18.75" customHeight="1" x14ac:dyDescent="0.25">
      <c r="A9" s="184">
        <v>1</v>
      </c>
      <c r="B9" s="172"/>
      <c r="C9" s="58">
        <v>25</v>
      </c>
      <c r="D9" s="59"/>
      <c r="E9" s="61" t="s">
        <v>35</v>
      </c>
      <c r="F9" s="61"/>
      <c r="G9" s="59"/>
      <c r="H9" s="59"/>
      <c r="I9" s="59"/>
      <c r="J9" s="59"/>
      <c r="K9" s="59"/>
      <c r="L9" s="59"/>
    </row>
    <row r="10" spans="1:12" x14ac:dyDescent="0.25">
      <c r="A10" s="184">
        <v>1</v>
      </c>
      <c r="B10" s="172"/>
      <c r="C10" s="58">
        <v>20</v>
      </c>
      <c r="E10" s="61" t="s">
        <v>36</v>
      </c>
      <c r="F10" s="61"/>
    </row>
    <row r="11" spans="1:12" x14ac:dyDescent="0.25">
      <c r="A11" s="184">
        <v>1</v>
      </c>
      <c r="B11" s="172"/>
      <c r="C11" s="58">
        <v>30</v>
      </c>
      <c r="E11" s="61" t="s">
        <v>37</v>
      </c>
      <c r="F11" s="61"/>
    </row>
    <row r="12" spans="1:12" x14ac:dyDescent="0.25">
      <c r="A12" s="184">
        <v>1</v>
      </c>
      <c r="B12" s="172"/>
      <c r="C12" s="58">
        <v>30</v>
      </c>
      <c r="E12" s="61" t="s">
        <v>38</v>
      </c>
      <c r="F12" s="61"/>
    </row>
    <row r="13" spans="1:12" x14ac:dyDescent="0.25">
      <c r="A13" s="184">
        <v>1</v>
      </c>
      <c r="B13" s="172"/>
      <c r="C13" s="58">
        <v>25</v>
      </c>
      <c r="E13" s="61" t="s">
        <v>39</v>
      </c>
    </row>
    <row r="14" spans="1:12" x14ac:dyDescent="0.25">
      <c r="A14" s="184">
        <v>1</v>
      </c>
      <c r="B14" s="172"/>
      <c r="C14" s="58">
        <v>30</v>
      </c>
      <c r="E14" s="61" t="s">
        <v>40</v>
      </c>
    </row>
    <row r="15" spans="1:12" x14ac:dyDescent="0.25">
      <c r="A15" s="184">
        <v>1</v>
      </c>
      <c r="B15" s="172"/>
      <c r="C15" s="58">
        <v>30</v>
      </c>
      <c r="E15" s="61" t="s">
        <v>41</v>
      </c>
    </row>
    <row r="16" spans="1:12" x14ac:dyDescent="0.25">
      <c r="A16" s="184">
        <v>1</v>
      </c>
      <c r="B16" s="172"/>
      <c r="C16" s="58">
        <v>30</v>
      </c>
      <c r="E16" s="61" t="s">
        <v>42</v>
      </c>
    </row>
    <row r="17" spans="1:6" x14ac:dyDescent="0.25">
      <c r="A17" s="184"/>
      <c r="B17" s="172"/>
      <c r="C17" s="172"/>
      <c r="E17" s="61" t="s">
        <v>43</v>
      </c>
      <c r="F17" s="61"/>
    </row>
    <row r="18" spans="1:6" x14ac:dyDescent="0.25">
      <c r="A18" s="184"/>
      <c r="B18" s="172"/>
      <c r="C18" s="172"/>
      <c r="E18" s="61" t="s">
        <v>44</v>
      </c>
      <c r="F18" s="61"/>
    </row>
    <row r="19" spans="1:6" x14ac:dyDescent="0.25">
      <c r="A19" s="184"/>
      <c r="B19" s="172"/>
      <c r="C19" s="172"/>
      <c r="E19" s="61" t="s">
        <v>45</v>
      </c>
      <c r="F19" s="61"/>
    </row>
    <row r="20" spans="1:6" x14ac:dyDescent="0.25">
      <c r="A20" s="184"/>
      <c r="B20" s="172"/>
      <c r="C20" s="172"/>
      <c r="E20" s="61" t="s">
        <v>46</v>
      </c>
      <c r="F20" s="61"/>
    </row>
    <row r="21" spans="1:6" x14ac:dyDescent="0.25">
      <c r="A21" s="184"/>
      <c r="B21" s="172"/>
      <c r="C21" s="172"/>
      <c r="E21" s="61" t="s">
        <v>135</v>
      </c>
    </row>
    <row r="22" spans="1:6" x14ac:dyDescent="0.25">
      <c r="A22" s="184"/>
      <c r="B22" s="172"/>
      <c r="C22" s="172"/>
    </row>
    <row r="23" spans="1:6" x14ac:dyDescent="0.25">
      <c r="A23" s="184"/>
      <c r="B23" s="172"/>
      <c r="C23" s="172"/>
    </row>
    <row r="24" spans="1:6" x14ac:dyDescent="0.25">
      <c r="A24" s="184"/>
      <c r="B24" s="172"/>
      <c r="C24" s="172"/>
    </row>
    <row r="25" spans="1:6" ht="15.75" x14ac:dyDescent="0.25">
      <c r="A25" s="184"/>
      <c r="B25" s="172"/>
      <c r="C25" s="172"/>
      <c r="E25" s="35"/>
    </row>
    <row r="26" spans="1:6" ht="15.75" x14ac:dyDescent="0.25">
      <c r="A26" s="184"/>
      <c r="B26" s="172"/>
      <c r="C26" s="172"/>
      <c r="E26" s="35"/>
    </row>
    <row r="27" spans="1:6" ht="15.75" x14ac:dyDescent="0.25">
      <c r="A27" s="33"/>
      <c r="B27" s="33"/>
      <c r="C27" s="34"/>
      <c r="E27" s="35"/>
    </row>
    <row r="28" spans="1:6" ht="15.75" x14ac:dyDescent="0.25">
      <c r="A28" s="33"/>
      <c r="B28" s="33"/>
      <c r="C28" s="34"/>
      <c r="E28" s="35"/>
    </row>
    <row r="29" spans="1:6" ht="15.75" x14ac:dyDescent="0.25">
      <c r="A29" s="33"/>
      <c r="B29" s="33"/>
      <c r="C29" s="34"/>
      <c r="E29" s="35"/>
    </row>
    <row r="30" spans="1:6" x14ac:dyDescent="0.25">
      <c r="A30" s="33"/>
      <c r="B30" s="33"/>
      <c r="C30" s="34"/>
    </row>
    <row r="31" spans="1:6" x14ac:dyDescent="0.25">
      <c r="A31" s="65"/>
      <c r="B31" s="65"/>
      <c r="C31" s="65"/>
    </row>
    <row r="32" spans="1:6" x14ac:dyDescent="0.25">
      <c r="A32" s="61"/>
      <c r="B32" s="64"/>
      <c r="C32" s="180">
        <f>SUM(C9:C31)</f>
        <v>220</v>
      </c>
      <c r="D32" s="61" t="s">
        <v>48</v>
      </c>
    </row>
    <row r="33" spans="1:9" x14ac:dyDescent="0.25">
      <c r="A33" s="64">
        <f>SUM(A9:A29)</f>
        <v>8</v>
      </c>
      <c r="B33" s="61" t="s">
        <v>49</v>
      </c>
      <c r="C33" s="61"/>
    </row>
    <row r="34" spans="1:9" x14ac:dyDescent="0.25">
      <c r="A34" s="61"/>
      <c r="B34" s="180">
        <f>C32/A33</f>
        <v>27.5</v>
      </c>
      <c r="C34" s="61" t="s">
        <v>50</v>
      </c>
    </row>
    <row r="35" spans="1:9" x14ac:dyDescent="0.25">
      <c r="A35" s="61"/>
      <c r="B35" s="61"/>
      <c r="C35" s="61"/>
      <c r="D35" s="65">
        <v>30</v>
      </c>
      <c r="E35" s="61" t="s">
        <v>51</v>
      </c>
    </row>
    <row r="36" spans="1:9" x14ac:dyDescent="0.25">
      <c r="A36" s="61"/>
      <c r="B36" s="61"/>
      <c r="C36" s="61"/>
      <c r="D36" s="67">
        <f>B34/D35</f>
        <v>0.91666666666666663</v>
      </c>
      <c r="E36" s="61" t="s">
        <v>52</v>
      </c>
    </row>
    <row r="38" spans="1:9" ht="15.75" x14ac:dyDescent="0.25">
      <c r="A38" s="96" t="s">
        <v>107</v>
      </c>
    </row>
    <row r="40" spans="1:9" ht="15.75" x14ac:dyDescent="0.25">
      <c r="A40" s="98"/>
    </row>
    <row r="41" spans="1:9" ht="15.75" x14ac:dyDescent="0.25">
      <c r="A41" s="98"/>
    </row>
    <row r="42" spans="1:9" ht="15.75" x14ac:dyDescent="0.25">
      <c r="A42" s="309"/>
      <c r="B42" s="309"/>
      <c r="C42" s="309"/>
      <c r="D42" s="309"/>
      <c r="E42" s="309"/>
      <c r="F42" s="309"/>
      <c r="G42" s="309"/>
      <c r="H42" s="309"/>
      <c r="I42" s="309"/>
    </row>
    <row r="43" spans="1:9" ht="15.75" x14ac:dyDescent="0.25">
      <c r="A43" s="98"/>
    </row>
    <row r="44" spans="1:9" ht="15.75" x14ac:dyDescent="0.25">
      <c r="A44" s="310"/>
      <c r="B44" s="310"/>
      <c r="C44" s="310"/>
      <c r="D44" s="310"/>
      <c r="E44" s="310"/>
      <c r="F44" s="310"/>
      <c r="G44" s="310"/>
      <c r="H44" s="310"/>
      <c r="I44" s="310"/>
    </row>
    <row r="45" spans="1:9" ht="15.75" x14ac:dyDescent="0.25">
      <c r="A45" s="98"/>
    </row>
    <row r="46" spans="1:9" ht="15.75" x14ac:dyDescent="0.25">
      <c r="A46" s="310"/>
      <c r="B46" s="310"/>
      <c r="C46" s="310"/>
      <c r="D46" s="310"/>
      <c r="E46" s="310"/>
      <c r="F46" s="310"/>
      <c r="G46" s="310"/>
      <c r="H46" s="310"/>
      <c r="I46" s="310"/>
    </row>
    <row r="47" spans="1:9" ht="15.75" x14ac:dyDescent="0.25">
      <c r="A47" s="98"/>
    </row>
    <row r="48" spans="1:9" ht="15.75" x14ac:dyDescent="0.25">
      <c r="A48" s="98"/>
    </row>
    <row r="49" spans="1:7" ht="15.75" x14ac:dyDescent="0.25">
      <c r="A49" s="99"/>
    </row>
    <row r="50" spans="1:7" ht="15.75" x14ac:dyDescent="0.25">
      <c r="A50" s="100"/>
      <c r="G50" s="98"/>
    </row>
    <row r="51" spans="1:7" ht="15.75" x14ac:dyDescent="0.25">
      <c r="A51" s="101"/>
    </row>
    <row r="52" spans="1:7" ht="15.75" x14ac:dyDescent="0.25">
      <c r="A52" s="102"/>
      <c r="G52" s="96"/>
    </row>
    <row r="55" spans="1:7" x14ac:dyDescent="0.25">
      <c r="A55" s="61"/>
      <c r="B55" s="61"/>
      <c r="C55" s="61"/>
    </row>
  </sheetData>
  <mergeCells count="3">
    <mergeCell ref="A42:I42"/>
    <mergeCell ref="A44:I44"/>
    <mergeCell ref="A46:I46"/>
  </mergeCells>
  <pageMargins left="0.7" right="0.7" top="0.75" bottom="0.75" header="0.3" footer="0.3"/>
  <pageSetup scale="89" orientation="portrait" r:id="rId1"/>
  <drawing r:id="rId2"/>
  <legacyDrawing r:id="rId3"/>
  <oleObjects>
    <mc:AlternateContent xmlns:mc="http://schemas.openxmlformats.org/markup-compatibility/2006">
      <mc:Choice Requires="x14">
        <oleObject progId="Word.Document.12" shapeId="243714" r:id="rId4">
          <objectPr defaultSize="0" r:id="rId5">
            <anchor moveWithCells="1">
              <from>
                <xdr:col>1</xdr:col>
                <xdr:colOff>0</xdr:colOff>
                <xdr:row>39</xdr:row>
                <xdr:rowOff>0</xdr:rowOff>
              </from>
              <to>
                <xdr:col>10</xdr:col>
                <xdr:colOff>361950</xdr:colOff>
                <xdr:row>58</xdr:row>
                <xdr:rowOff>180975</xdr:rowOff>
              </to>
            </anchor>
          </objectPr>
        </oleObject>
      </mc:Choice>
      <mc:Fallback>
        <oleObject progId="Word.Document.12" shapeId="243714" r:id="rId4"/>
      </mc:Fallback>
    </mc:AlternateContent>
  </oleObject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topLeftCell="A28" zoomScale="85" zoomScaleNormal="85" workbookViewId="0">
      <selection activeCell="L44" sqref="L44"/>
    </sheetView>
  </sheetViews>
  <sheetFormatPr defaultColWidth="9.140625" defaultRowHeight="15" x14ac:dyDescent="0.25"/>
  <cols>
    <col min="1" max="2" width="9.140625" style="59"/>
    <col min="3" max="3" width="10.5703125" style="59" customWidth="1"/>
    <col min="4" max="16384" width="9.140625" style="59"/>
  </cols>
  <sheetData>
    <row r="1" spans="1:12" ht="21" x14ac:dyDescent="0.35">
      <c r="A1" s="63" t="s">
        <v>23</v>
      </c>
      <c r="B1" s="61"/>
      <c r="C1" s="61"/>
      <c r="I1" s="63" t="s">
        <v>53</v>
      </c>
    </row>
    <row r="2" spans="1:12" x14ac:dyDescent="0.25">
      <c r="A2" s="61"/>
      <c r="B2" s="65">
        <v>6.1</v>
      </c>
      <c r="C2" s="61" t="s">
        <v>24</v>
      </c>
      <c r="D2" s="208" t="s">
        <v>234</v>
      </c>
    </row>
    <row r="3" spans="1:12" x14ac:dyDescent="0.25">
      <c r="A3" s="61"/>
      <c r="B3" s="65" t="s">
        <v>82</v>
      </c>
      <c r="C3" s="61" t="s">
        <v>26</v>
      </c>
      <c r="D3" s="208" t="s">
        <v>219</v>
      </c>
    </row>
    <row r="4" spans="1:12" x14ac:dyDescent="0.25">
      <c r="A4" s="61"/>
      <c r="B4" s="25" t="s">
        <v>27</v>
      </c>
      <c r="C4" s="61"/>
      <c r="D4" s="26" t="s">
        <v>83</v>
      </c>
      <c r="E4" s="66"/>
      <c r="F4" s="66"/>
      <c r="G4" s="66"/>
      <c r="H4" s="66"/>
      <c r="I4" s="66"/>
      <c r="J4" s="66"/>
    </row>
    <row r="5" spans="1:12" ht="14.25" customHeight="1" x14ac:dyDescent="0.25">
      <c r="A5" s="61"/>
      <c r="B5" s="28"/>
      <c r="C5" s="61"/>
    </row>
    <row r="6" spans="1:12" x14ac:dyDescent="0.25">
      <c r="A6" s="61"/>
      <c r="B6" s="61"/>
      <c r="C6" s="61"/>
      <c r="F6" s="26" t="s">
        <v>29</v>
      </c>
      <c r="G6" s="26"/>
      <c r="H6" s="26" t="s">
        <v>218</v>
      </c>
      <c r="I6" s="26"/>
      <c r="J6" s="26"/>
    </row>
    <row r="7" spans="1:12" s="104" customFormat="1" ht="16.5" customHeight="1" x14ac:dyDescent="0.25">
      <c r="A7" s="60" t="s">
        <v>31</v>
      </c>
      <c r="B7" s="60" t="s">
        <v>32</v>
      </c>
      <c r="C7" s="60" t="s">
        <v>33</v>
      </c>
      <c r="D7" s="59"/>
      <c r="E7" s="59"/>
      <c r="F7" s="59"/>
      <c r="G7" s="59"/>
      <c r="H7" s="59"/>
      <c r="I7" s="59"/>
      <c r="J7" s="59"/>
      <c r="K7" s="59"/>
      <c r="L7" s="59"/>
    </row>
    <row r="8" spans="1:12" x14ac:dyDescent="0.25">
      <c r="A8" s="61"/>
      <c r="B8" s="62" t="s">
        <v>34</v>
      </c>
      <c r="C8" s="62" t="s">
        <v>3</v>
      </c>
    </row>
    <row r="9" spans="1:12" s="104" customFormat="1" ht="18.75" customHeight="1" x14ac:dyDescent="0.25">
      <c r="A9" s="184">
        <v>1</v>
      </c>
      <c r="B9" s="172">
        <v>1</v>
      </c>
      <c r="C9" s="172">
        <v>50</v>
      </c>
      <c r="D9" s="59"/>
      <c r="E9" s="61" t="s">
        <v>35</v>
      </c>
      <c r="F9" s="61"/>
      <c r="G9" s="59"/>
      <c r="H9" s="59"/>
      <c r="I9" s="59"/>
      <c r="J9" s="59"/>
      <c r="K9" s="59"/>
      <c r="L9" s="59"/>
    </row>
    <row r="10" spans="1:12" x14ac:dyDescent="0.25">
      <c r="A10" s="184">
        <v>1</v>
      </c>
      <c r="B10" s="172">
        <v>2</v>
      </c>
      <c r="C10" s="172">
        <v>49</v>
      </c>
      <c r="E10" s="61" t="s">
        <v>36</v>
      </c>
      <c r="F10" s="61"/>
    </row>
    <row r="11" spans="1:12" x14ac:dyDescent="0.25">
      <c r="A11" s="184">
        <v>1</v>
      </c>
      <c r="B11" s="172">
        <v>3</v>
      </c>
      <c r="C11" s="172">
        <v>46</v>
      </c>
      <c r="E11" s="61" t="s">
        <v>37</v>
      </c>
      <c r="F11" s="61"/>
    </row>
    <row r="12" spans="1:12" x14ac:dyDescent="0.25">
      <c r="A12" s="184">
        <v>1</v>
      </c>
      <c r="B12" s="172">
        <v>4</v>
      </c>
      <c r="C12" s="172">
        <v>47</v>
      </c>
      <c r="E12" s="61" t="s">
        <v>38</v>
      </c>
      <c r="F12" s="61"/>
    </row>
    <row r="13" spans="1:12" x14ac:dyDescent="0.25">
      <c r="A13" s="184">
        <v>1</v>
      </c>
      <c r="B13" s="172">
        <v>5</v>
      </c>
      <c r="C13" s="172">
        <v>48</v>
      </c>
      <c r="E13" s="61" t="s">
        <v>39</v>
      </c>
    </row>
    <row r="14" spans="1:12" x14ac:dyDescent="0.25">
      <c r="A14" s="184">
        <v>1</v>
      </c>
      <c r="B14" s="172">
        <v>6</v>
      </c>
      <c r="C14" s="172">
        <v>48</v>
      </c>
      <c r="E14" s="61" t="s">
        <v>40</v>
      </c>
    </row>
    <row r="15" spans="1:12" x14ac:dyDescent="0.25">
      <c r="A15" s="184">
        <v>1</v>
      </c>
      <c r="B15" s="172">
        <v>7</v>
      </c>
      <c r="C15" s="172">
        <v>42</v>
      </c>
      <c r="E15" s="61" t="s">
        <v>41</v>
      </c>
    </row>
    <row r="16" spans="1:12" x14ac:dyDescent="0.25">
      <c r="A16" s="184">
        <v>1</v>
      </c>
      <c r="B16" s="172">
        <v>8</v>
      </c>
      <c r="C16" s="172">
        <v>30</v>
      </c>
      <c r="E16" s="61" t="s">
        <v>42</v>
      </c>
    </row>
    <row r="17" spans="1:6" x14ac:dyDescent="0.25">
      <c r="A17" s="184">
        <v>1</v>
      </c>
      <c r="B17" s="172">
        <v>9</v>
      </c>
      <c r="C17" s="172">
        <v>48</v>
      </c>
      <c r="E17" s="61" t="s">
        <v>43</v>
      </c>
      <c r="F17" s="61"/>
    </row>
    <row r="18" spans="1:6" x14ac:dyDescent="0.25">
      <c r="A18" s="184">
        <v>1</v>
      </c>
      <c r="B18" s="172">
        <v>10</v>
      </c>
      <c r="C18" s="172">
        <v>45</v>
      </c>
      <c r="E18" s="61" t="s">
        <v>44</v>
      </c>
      <c r="F18" s="61"/>
    </row>
    <row r="19" spans="1:6" x14ac:dyDescent="0.25">
      <c r="A19" s="184">
        <v>1</v>
      </c>
      <c r="B19" s="172">
        <v>11</v>
      </c>
      <c r="C19" s="172">
        <v>49</v>
      </c>
      <c r="E19" s="61" t="s">
        <v>45</v>
      </c>
      <c r="F19" s="61"/>
    </row>
    <row r="20" spans="1:6" x14ac:dyDescent="0.25">
      <c r="A20" s="184">
        <v>1</v>
      </c>
      <c r="B20" s="172">
        <v>12</v>
      </c>
      <c r="C20" s="172">
        <v>49</v>
      </c>
      <c r="E20" s="61" t="s">
        <v>46</v>
      </c>
      <c r="F20" s="61"/>
    </row>
    <row r="21" spans="1:6" x14ac:dyDescent="0.25">
      <c r="A21" s="184">
        <v>1</v>
      </c>
      <c r="B21" s="172">
        <v>13</v>
      </c>
      <c r="C21" s="172">
        <v>48</v>
      </c>
      <c r="E21" s="61" t="s">
        <v>135</v>
      </c>
    </row>
    <row r="22" spans="1:6" x14ac:dyDescent="0.25">
      <c r="A22" s="184">
        <v>1</v>
      </c>
      <c r="B22" s="172">
        <v>14</v>
      </c>
      <c r="C22" s="172">
        <v>48</v>
      </c>
    </row>
    <row r="23" spans="1:6" x14ac:dyDescent="0.25">
      <c r="A23" s="184">
        <v>1</v>
      </c>
      <c r="B23" s="172">
        <v>15</v>
      </c>
      <c r="C23" s="172">
        <v>46</v>
      </c>
    </row>
    <row r="24" spans="1:6" x14ac:dyDescent="0.25">
      <c r="A24" s="184">
        <v>0</v>
      </c>
      <c r="B24" s="172">
        <v>16</v>
      </c>
      <c r="C24" s="172">
        <v>0</v>
      </c>
    </row>
    <row r="25" spans="1:6" ht="15.75" x14ac:dyDescent="0.25">
      <c r="A25" s="184"/>
      <c r="B25" s="172"/>
      <c r="C25" s="172"/>
      <c r="E25" s="35"/>
    </row>
    <row r="26" spans="1:6" ht="15.75" x14ac:dyDescent="0.25">
      <c r="A26" s="184"/>
      <c r="B26" s="172"/>
      <c r="C26" s="172"/>
      <c r="E26" s="35"/>
    </row>
    <row r="27" spans="1:6" ht="15.75" x14ac:dyDescent="0.25">
      <c r="A27" s="33"/>
      <c r="B27" s="33"/>
      <c r="C27" s="34"/>
      <c r="E27" s="35"/>
    </row>
    <row r="28" spans="1:6" ht="15.75" x14ac:dyDescent="0.25">
      <c r="A28" s="33"/>
      <c r="B28" s="33"/>
      <c r="C28" s="34"/>
      <c r="E28" s="35"/>
    </row>
    <row r="29" spans="1:6" ht="15.75" x14ac:dyDescent="0.25">
      <c r="A29" s="33"/>
      <c r="B29" s="33"/>
      <c r="C29" s="34"/>
      <c r="E29" s="35"/>
    </row>
    <row r="30" spans="1:6" x14ac:dyDescent="0.25">
      <c r="A30" s="33"/>
      <c r="B30" s="33"/>
      <c r="C30" s="34"/>
    </row>
    <row r="31" spans="1:6" x14ac:dyDescent="0.25">
      <c r="A31" s="65"/>
      <c r="B31" s="65"/>
      <c r="C31" s="65"/>
    </row>
    <row r="32" spans="1:6" x14ac:dyDescent="0.25">
      <c r="A32" s="61"/>
      <c r="B32" s="64"/>
      <c r="C32" s="180">
        <f>SUM(C9:C31)</f>
        <v>693</v>
      </c>
      <c r="D32" s="61" t="s">
        <v>48</v>
      </c>
    </row>
    <row r="33" spans="1:9" x14ac:dyDescent="0.25">
      <c r="A33" s="64">
        <f>SUM(A9:A29)</f>
        <v>15</v>
      </c>
      <c r="B33" s="61" t="s">
        <v>49</v>
      </c>
      <c r="C33" s="61"/>
    </row>
    <row r="34" spans="1:9" x14ac:dyDescent="0.25">
      <c r="A34" s="61"/>
      <c r="B34" s="180">
        <f>C32/A33</f>
        <v>46.2</v>
      </c>
      <c r="C34" s="61" t="s">
        <v>50</v>
      </c>
    </row>
    <row r="35" spans="1:9" x14ac:dyDescent="0.25">
      <c r="A35" s="61"/>
      <c r="B35" s="61"/>
      <c r="C35" s="61"/>
      <c r="D35" s="65">
        <v>50</v>
      </c>
      <c r="E35" s="61" t="s">
        <v>51</v>
      </c>
    </row>
    <row r="36" spans="1:9" x14ac:dyDescent="0.25">
      <c r="A36" s="61"/>
      <c r="B36" s="61"/>
      <c r="C36" s="61"/>
      <c r="D36" s="67">
        <f>B34/D35</f>
        <v>0.92400000000000004</v>
      </c>
      <c r="E36" s="61" t="s">
        <v>52</v>
      </c>
    </row>
    <row r="38" spans="1:9" ht="15.75" x14ac:dyDescent="0.25">
      <c r="A38" s="96" t="s">
        <v>107</v>
      </c>
    </row>
    <row r="40" spans="1:9" ht="15.75" x14ac:dyDescent="0.25">
      <c r="A40" s="98"/>
    </row>
    <row r="41" spans="1:9" ht="15.75" x14ac:dyDescent="0.25">
      <c r="A41" s="98"/>
    </row>
    <row r="42" spans="1:9" ht="15.75" x14ac:dyDescent="0.25">
      <c r="A42" s="309"/>
      <c r="B42" s="309"/>
      <c r="C42" s="309"/>
      <c r="D42" s="309"/>
      <c r="E42" s="309"/>
      <c r="F42" s="309"/>
      <c r="G42" s="309"/>
      <c r="H42" s="309"/>
      <c r="I42" s="309"/>
    </row>
    <row r="43" spans="1:9" ht="15.75" x14ac:dyDescent="0.25">
      <c r="A43" s="98"/>
    </row>
    <row r="44" spans="1:9" ht="15.75" x14ac:dyDescent="0.25">
      <c r="A44" s="310"/>
      <c r="B44" s="310"/>
      <c r="C44" s="310"/>
      <c r="D44" s="310"/>
      <c r="E44" s="310"/>
      <c r="F44" s="310"/>
      <c r="G44" s="310"/>
      <c r="H44" s="310"/>
      <c r="I44" s="310"/>
    </row>
    <row r="45" spans="1:9" ht="15.75" x14ac:dyDescent="0.25">
      <c r="A45" s="98"/>
    </row>
    <row r="46" spans="1:9" ht="15.75" x14ac:dyDescent="0.25">
      <c r="A46" s="310"/>
      <c r="B46" s="310"/>
      <c r="C46" s="310"/>
      <c r="D46" s="310"/>
      <c r="E46" s="310"/>
      <c r="F46" s="310"/>
      <c r="G46" s="310"/>
      <c r="H46" s="310"/>
      <c r="I46" s="310"/>
    </row>
    <row r="47" spans="1:9" ht="15.75" x14ac:dyDescent="0.25">
      <c r="A47" s="98"/>
    </row>
    <row r="48" spans="1:9" ht="15.75" x14ac:dyDescent="0.25">
      <c r="A48" s="98"/>
    </row>
    <row r="49" spans="1:7" ht="15.75" x14ac:dyDescent="0.25">
      <c r="A49" s="99"/>
    </row>
    <row r="50" spans="1:7" ht="15.75" x14ac:dyDescent="0.25">
      <c r="A50" s="100"/>
      <c r="G50" s="98"/>
    </row>
    <row r="51" spans="1:7" ht="15.75" x14ac:dyDescent="0.25">
      <c r="A51" s="101"/>
    </row>
    <row r="52" spans="1:7" ht="15.75" x14ac:dyDescent="0.25">
      <c r="A52" s="102"/>
      <c r="G52" s="96"/>
    </row>
    <row r="55" spans="1:7" x14ac:dyDescent="0.25">
      <c r="A55" s="61"/>
      <c r="B55" s="61"/>
      <c r="C55" s="61"/>
    </row>
  </sheetData>
  <mergeCells count="3">
    <mergeCell ref="A42:I42"/>
    <mergeCell ref="A44:I44"/>
    <mergeCell ref="A46:I46"/>
  </mergeCells>
  <pageMargins left="0.7" right="0.7" top="0.75" bottom="0.75" header="0.3" footer="0.3"/>
  <pageSetup scale="89" orientation="portrait"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L55"/>
  <sheetViews>
    <sheetView zoomScale="115" zoomScaleNormal="115" workbookViewId="0">
      <selection activeCell="C9" sqref="C9:C26"/>
    </sheetView>
  </sheetViews>
  <sheetFormatPr defaultColWidth="9.140625" defaultRowHeight="15" x14ac:dyDescent="0.25"/>
  <cols>
    <col min="1" max="2" width="9.140625" style="59"/>
    <col min="3" max="3" width="10.5703125" style="59" customWidth="1"/>
    <col min="4" max="16384" width="9.140625" style="59"/>
  </cols>
  <sheetData>
    <row r="1" spans="1:12" ht="21" x14ac:dyDescent="0.35">
      <c r="A1" s="63" t="s">
        <v>23</v>
      </c>
      <c r="B1" s="61"/>
      <c r="C1" s="61"/>
      <c r="I1" s="63" t="s">
        <v>53</v>
      </c>
    </row>
    <row r="2" spans="1:12" x14ac:dyDescent="0.25">
      <c r="A2" s="61"/>
      <c r="B2" s="65">
        <v>6.1</v>
      </c>
      <c r="C2" s="61" t="s">
        <v>24</v>
      </c>
      <c r="D2" s="144" t="s">
        <v>189</v>
      </c>
    </row>
    <row r="3" spans="1:12" x14ac:dyDescent="0.25">
      <c r="A3" s="61"/>
      <c r="B3" s="65" t="s">
        <v>82</v>
      </c>
      <c r="C3" s="61" t="s">
        <v>26</v>
      </c>
      <c r="D3" s="144" t="s">
        <v>181</v>
      </c>
    </row>
    <row r="4" spans="1:12" x14ac:dyDescent="0.25">
      <c r="A4" s="61"/>
      <c r="B4" s="25" t="s">
        <v>27</v>
      </c>
      <c r="C4" s="61"/>
      <c r="D4" s="26" t="s">
        <v>83</v>
      </c>
      <c r="E4" s="66"/>
      <c r="F4" s="66"/>
      <c r="G4" s="66"/>
      <c r="H4" s="66"/>
      <c r="I4" s="66"/>
      <c r="J4" s="66"/>
    </row>
    <row r="5" spans="1:12" ht="14.25" customHeight="1" x14ac:dyDescent="0.25">
      <c r="A5" s="61"/>
      <c r="B5" s="28"/>
      <c r="C5" s="61"/>
    </row>
    <row r="6" spans="1:12" x14ac:dyDescent="0.25">
      <c r="A6" s="61"/>
      <c r="B6" s="61"/>
      <c r="C6" s="61"/>
      <c r="F6" s="26" t="s">
        <v>29</v>
      </c>
      <c r="G6" s="26"/>
      <c r="H6" s="26" t="s">
        <v>174</v>
      </c>
      <c r="I6" s="26"/>
      <c r="J6" s="26"/>
    </row>
    <row r="7" spans="1:12" s="104" customFormat="1" ht="16.5" customHeight="1" x14ac:dyDescent="0.25">
      <c r="A7" s="60" t="s">
        <v>31</v>
      </c>
      <c r="B7" s="60" t="s">
        <v>32</v>
      </c>
      <c r="C7" s="60" t="s">
        <v>33</v>
      </c>
      <c r="D7" s="59"/>
      <c r="E7" s="59"/>
      <c r="F7" s="59"/>
      <c r="G7" s="59"/>
      <c r="H7" s="59"/>
      <c r="I7" s="59"/>
      <c r="J7" s="59"/>
      <c r="K7" s="59"/>
      <c r="L7" s="59"/>
    </row>
    <row r="8" spans="1:12" x14ac:dyDescent="0.25">
      <c r="A8" s="61"/>
      <c r="B8" s="62" t="s">
        <v>34</v>
      </c>
      <c r="C8" s="62" t="s">
        <v>3</v>
      </c>
    </row>
    <row r="9" spans="1:12" s="104" customFormat="1" ht="18.75" customHeight="1" x14ac:dyDescent="0.25">
      <c r="A9" s="183">
        <v>1</v>
      </c>
      <c r="B9" s="155">
        <v>1</v>
      </c>
      <c r="C9" s="182">
        <v>100</v>
      </c>
      <c r="D9" s="59"/>
      <c r="E9" s="61" t="s">
        <v>35</v>
      </c>
      <c r="F9" s="61"/>
      <c r="G9" s="59"/>
      <c r="H9" s="59"/>
      <c r="I9" s="59"/>
      <c r="J9" s="59"/>
      <c r="K9" s="59"/>
      <c r="L9" s="59"/>
    </row>
    <row r="10" spans="1:12" x14ac:dyDescent="0.25">
      <c r="A10" s="183">
        <v>1</v>
      </c>
      <c r="B10" s="155">
        <v>2</v>
      </c>
      <c r="C10" s="182">
        <v>88</v>
      </c>
      <c r="E10" s="61" t="s">
        <v>36</v>
      </c>
      <c r="F10" s="61"/>
    </row>
    <row r="11" spans="1:12" x14ac:dyDescent="0.25">
      <c r="A11" s="183">
        <v>1</v>
      </c>
      <c r="B11" s="155">
        <v>3</v>
      </c>
      <c r="C11" s="182">
        <v>72</v>
      </c>
      <c r="E11" s="61" t="s">
        <v>37</v>
      </c>
      <c r="F11" s="61"/>
    </row>
    <row r="12" spans="1:12" x14ac:dyDescent="0.25">
      <c r="A12" s="183">
        <v>1</v>
      </c>
      <c r="B12" s="155">
        <v>4</v>
      </c>
      <c r="C12" s="182">
        <v>72</v>
      </c>
      <c r="E12" s="61" t="s">
        <v>38</v>
      </c>
      <c r="F12" s="61"/>
    </row>
    <row r="13" spans="1:12" x14ac:dyDescent="0.25">
      <c r="A13" s="183">
        <v>1</v>
      </c>
      <c r="B13" s="155">
        <v>5</v>
      </c>
      <c r="C13" s="182">
        <v>100</v>
      </c>
      <c r="E13" s="61" t="s">
        <v>39</v>
      </c>
    </row>
    <row r="14" spans="1:12" x14ac:dyDescent="0.25">
      <c r="A14" s="183">
        <v>1</v>
      </c>
      <c r="B14" s="155">
        <v>6</v>
      </c>
      <c r="C14" s="182">
        <v>67.2</v>
      </c>
      <c r="E14" s="61" t="s">
        <v>40</v>
      </c>
    </row>
    <row r="15" spans="1:12" x14ac:dyDescent="0.25">
      <c r="A15" s="183">
        <v>1</v>
      </c>
      <c r="B15" s="155">
        <v>7</v>
      </c>
      <c r="C15" s="182">
        <v>75.2</v>
      </c>
      <c r="E15" s="61" t="s">
        <v>41</v>
      </c>
    </row>
    <row r="16" spans="1:12" x14ac:dyDescent="0.25">
      <c r="A16" s="183">
        <v>1</v>
      </c>
      <c r="B16" s="155">
        <v>8</v>
      </c>
      <c r="C16" s="182">
        <v>80</v>
      </c>
      <c r="E16" s="61" t="s">
        <v>42</v>
      </c>
    </row>
    <row r="17" spans="1:6" x14ac:dyDescent="0.25">
      <c r="A17" s="183">
        <v>1</v>
      </c>
      <c r="B17" s="155">
        <v>9</v>
      </c>
      <c r="C17" s="182">
        <v>74</v>
      </c>
      <c r="E17" s="61" t="s">
        <v>43</v>
      </c>
      <c r="F17" s="61"/>
    </row>
    <row r="18" spans="1:6" x14ac:dyDescent="0.25">
      <c r="A18" s="183">
        <v>1</v>
      </c>
      <c r="B18" s="155">
        <v>10</v>
      </c>
      <c r="C18" s="182">
        <v>95</v>
      </c>
      <c r="E18" s="61" t="s">
        <v>44</v>
      </c>
      <c r="F18" s="61"/>
    </row>
    <row r="19" spans="1:6" x14ac:dyDescent="0.25">
      <c r="A19" s="183">
        <v>1</v>
      </c>
      <c r="B19" s="155">
        <v>11</v>
      </c>
      <c r="C19" s="182">
        <v>94</v>
      </c>
      <c r="E19" s="61" t="s">
        <v>45</v>
      </c>
      <c r="F19" s="61"/>
    </row>
    <row r="20" spans="1:6" x14ac:dyDescent="0.25">
      <c r="A20" s="183">
        <v>1</v>
      </c>
      <c r="B20" s="155">
        <v>12</v>
      </c>
      <c r="C20" s="182">
        <v>94</v>
      </c>
      <c r="E20" s="61" t="s">
        <v>46</v>
      </c>
      <c r="F20" s="61"/>
    </row>
    <row r="21" spans="1:6" x14ac:dyDescent="0.25">
      <c r="A21" s="183">
        <v>1</v>
      </c>
      <c r="B21" s="155">
        <v>13</v>
      </c>
      <c r="C21" s="182">
        <v>96</v>
      </c>
      <c r="E21" s="61" t="s">
        <v>135</v>
      </c>
    </row>
    <row r="22" spans="1:6" x14ac:dyDescent="0.25">
      <c r="A22" s="183">
        <v>1</v>
      </c>
      <c r="B22" s="155">
        <v>14</v>
      </c>
      <c r="C22" s="182">
        <v>92</v>
      </c>
    </row>
    <row r="23" spans="1:6" x14ac:dyDescent="0.25">
      <c r="A23" s="183">
        <v>1</v>
      </c>
      <c r="B23" s="155">
        <v>15</v>
      </c>
      <c r="C23" s="182">
        <v>92</v>
      </c>
    </row>
    <row r="24" spans="1:6" x14ac:dyDescent="0.25">
      <c r="A24" s="183">
        <v>1</v>
      </c>
      <c r="B24" s="155">
        <v>16</v>
      </c>
      <c r="C24" s="182">
        <v>100</v>
      </c>
    </row>
    <row r="25" spans="1:6" ht="15.75" x14ac:dyDescent="0.25">
      <c r="A25" s="184">
        <v>1</v>
      </c>
      <c r="B25" s="172">
        <v>17</v>
      </c>
      <c r="C25" s="182">
        <v>96</v>
      </c>
      <c r="E25" s="35"/>
    </row>
    <row r="26" spans="1:6" ht="15.75" x14ac:dyDescent="0.25">
      <c r="A26" s="184">
        <v>1</v>
      </c>
      <c r="B26" s="172">
        <v>18</v>
      </c>
      <c r="C26" s="182">
        <v>76</v>
      </c>
      <c r="E26" s="35"/>
    </row>
    <row r="27" spans="1:6" ht="15.75" x14ac:dyDescent="0.25">
      <c r="A27" s="33"/>
      <c r="B27" s="33"/>
      <c r="C27" s="34"/>
      <c r="E27" s="35"/>
    </row>
    <row r="28" spans="1:6" ht="15.75" x14ac:dyDescent="0.25">
      <c r="A28" s="33"/>
      <c r="B28" s="33"/>
      <c r="C28" s="34"/>
      <c r="E28" s="35"/>
    </row>
    <row r="29" spans="1:6" ht="15.75" x14ac:dyDescent="0.25">
      <c r="A29" s="33"/>
      <c r="B29" s="33"/>
      <c r="C29" s="34"/>
      <c r="E29" s="35"/>
    </row>
    <row r="30" spans="1:6" x14ac:dyDescent="0.25">
      <c r="A30" s="33"/>
      <c r="B30" s="33"/>
      <c r="C30" s="34"/>
    </row>
    <row r="31" spans="1:6" x14ac:dyDescent="0.25">
      <c r="A31" s="65"/>
      <c r="B31" s="65"/>
      <c r="C31" s="65"/>
    </row>
    <row r="32" spans="1:6" x14ac:dyDescent="0.25">
      <c r="A32" s="61"/>
      <c r="B32" s="64"/>
      <c r="C32" s="180">
        <f>SUM(C9:C31)</f>
        <v>1563.4</v>
      </c>
      <c r="D32" s="61" t="s">
        <v>48</v>
      </c>
    </row>
    <row r="33" spans="1:9" x14ac:dyDescent="0.25">
      <c r="A33" s="64">
        <f>SUM(A9:A29)</f>
        <v>18</v>
      </c>
      <c r="B33" s="61" t="s">
        <v>49</v>
      </c>
      <c r="C33" s="61"/>
    </row>
    <row r="34" spans="1:9" x14ac:dyDescent="0.25">
      <c r="A34" s="61"/>
      <c r="B34" s="180">
        <f>C32/A33</f>
        <v>86.855555555555554</v>
      </c>
      <c r="C34" s="61" t="s">
        <v>50</v>
      </c>
    </row>
    <row r="35" spans="1:9" x14ac:dyDescent="0.25">
      <c r="A35" s="61"/>
      <c r="B35" s="61"/>
      <c r="C35" s="61"/>
      <c r="D35" s="65">
        <v>100</v>
      </c>
      <c r="E35" s="61" t="s">
        <v>51</v>
      </c>
    </row>
    <row r="36" spans="1:9" x14ac:dyDescent="0.25">
      <c r="A36" s="61"/>
      <c r="B36" s="61"/>
      <c r="C36" s="61"/>
      <c r="D36" s="67">
        <f>B34/D35</f>
        <v>0.86855555555555553</v>
      </c>
      <c r="E36" s="61" t="s">
        <v>52</v>
      </c>
    </row>
    <row r="38" spans="1:9" ht="15.75" x14ac:dyDescent="0.25">
      <c r="A38" s="96" t="s">
        <v>107</v>
      </c>
    </row>
    <row r="40" spans="1:9" ht="15.75" x14ac:dyDescent="0.25">
      <c r="A40" s="98"/>
    </row>
    <row r="41" spans="1:9" ht="15.75" x14ac:dyDescent="0.25">
      <c r="A41" s="98"/>
    </row>
    <row r="42" spans="1:9" ht="15.75" x14ac:dyDescent="0.25">
      <c r="A42" s="309"/>
      <c r="B42" s="309"/>
      <c r="C42" s="309"/>
      <c r="D42" s="309"/>
      <c r="E42" s="309"/>
      <c r="F42" s="309"/>
      <c r="G42" s="309"/>
      <c r="H42" s="309"/>
      <c r="I42" s="309"/>
    </row>
    <row r="43" spans="1:9" ht="15.75" x14ac:dyDescent="0.25">
      <c r="A43" s="98"/>
    </row>
    <row r="44" spans="1:9" ht="15.75" x14ac:dyDescent="0.25">
      <c r="A44" s="310"/>
      <c r="B44" s="310"/>
      <c r="C44" s="310"/>
      <c r="D44" s="310"/>
      <c r="E44" s="310"/>
      <c r="F44" s="310"/>
      <c r="G44" s="310"/>
      <c r="H44" s="310"/>
      <c r="I44" s="310"/>
    </row>
    <row r="45" spans="1:9" ht="15.75" x14ac:dyDescent="0.25">
      <c r="A45" s="98"/>
    </row>
    <row r="46" spans="1:9" ht="15.75" x14ac:dyDescent="0.25">
      <c r="A46" s="310"/>
      <c r="B46" s="310"/>
      <c r="C46" s="310"/>
      <c r="D46" s="310"/>
      <c r="E46" s="310"/>
      <c r="F46" s="310"/>
      <c r="G46" s="310"/>
      <c r="H46" s="310"/>
      <c r="I46" s="310"/>
    </row>
    <row r="47" spans="1:9" ht="15.75" x14ac:dyDescent="0.25">
      <c r="A47" s="98"/>
    </row>
    <row r="48" spans="1:9" ht="15.75" x14ac:dyDescent="0.25">
      <c r="A48" s="98"/>
    </row>
    <row r="49" spans="1:7" ht="15.75" x14ac:dyDescent="0.25">
      <c r="A49" s="99"/>
    </row>
    <row r="50" spans="1:7" ht="15.75" x14ac:dyDescent="0.25">
      <c r="A50" s="100"/>
      <c r="G50" s="98"/>
    </row>
    <row r="51" spans="1:7" ht="15.75" x14ac:dyDescent="0.25">
      <c r="A51" s="101"/>
    </row>
    <row r="52" spans="1:7" ht="15.75" x14ac:dyDescent="0.25">
      <c r="A52" s="102"/>
      <c r="G52" s="96"/>
    </row>
    <row r="55" spans="1:7" x14ac:dyDescent="0.25">
      <c r="A55" s="61"/>
      <c r="B55" s="61"/>
      <c r="C55" s="61"/>
    </row>
  </sheetData>
  <mergeCells count="3">
    <mergeCell ref="A42:I42"/>
    <mergeCell ref="A44:I44"/>
    <mergeCell ref="A46:I46"/>
  </mergeCells>
  <pageMargins left="0.7" right="0.7" top="0.75" bottom="0.75" header="0.3" footer="0.3"/>
  <pageSetup scale="8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J37"/>
  <sheetViews>
    <sheetView workbookViewId="0">
      <selection activeCell="K12" sqref="K12"/>
    </sheetView>
  </sheetViews>
  <sheetFormatPr defaultColWidth="9.140625" defaultRowHeight="15" x14ac:dyDescent="0.25"/>
  <cols>
    <col min="1" max="16384" width="9.140625" style="59"/>
  </cols>
  <sheetData>
    <row r="1" spans="1:10" ht="21" x14ac:dyDescent="0.35">
      <c r="A1" s="63" t="s">
        <v>23</v>
      </c>
      <c r="B1" s="61"/>
      <c r="C1" s="61"/>
      <c r="I1" s="63" t="s">
        <v>53</v>
      </c>
    </row>
    <row r="2" spans="1:10" x14ac:dyDescent="0.25">
      <c r="A2" s="61"/>
      <c r="B2" s="65">
        <v>1.1000000000000001</v>
      </c>
      <c r="C2" s="61" t="s">
        <v>24</v>
      </c>
    </row>
    <row r="3" spans="1:10" x14ac:dyDescent="0.25">
      <c r="A3" s="61"/>
      <c r="B3" s="65" t="s">
        <v>59</v>
      </c>
      <c r="C3" s="61" t="s">
        <v>26</v>
      </c>
    </row>
    <row r="4" spans="1:10" x14ac:dyDescent="0.25">
      <c r="A4" s="61"/>
      <c r="B4" s="25" t="s">
        <v>27</v>
      </c>
      <c r="C4" s="61"/>
      <c r="D4" s="26" t="s">
        <v>61</v>
      </c>
      <c r="E4" s="66"/>
      <c r="F4" s="66"/>
      <c r="G4" s="66"/>
      <c r="H4" s="66"/>
      <c r="I4" s="66"/>
      <c r="J4" s="66"/>
    </row>
    <row r="5" spans="1:10" x14ac:dyDescent="0.25">
      <c r="A5" s="61"/>
      <c r="B5" s="28"/>
      <c r="C5" s="61"/>
    </row>
    <row r="6" spans="1:10" x14ac:dyDescent="0.25">
      <c r="A6" s="61"/>
      <c r="B6" s="61"/>
      <c r="C6" s="61"/>
      <c r="F6" s="26" t="s">
        <v>29</v>
      </c>
      <c r="G6" s="26"/>
      <c r="H6" s="26" t="s">
        <v>60</v>
      </c>
      <c r="I6" s="26"/>
      <c r="J6" s="26"/>
    </row>
    <row r="7" spans="1:10" ht="26.25" x14ac:dyDescent="0.25">
      <c r="A7" s="60" t="s">
        <v>31</v>
      </c>
      <c r="B7" s="60" t="s">
        <v>32</v>
      </c>
      <c r="C7" s="60" t="s">
        <v>33</v>
      </c>
    </row>
    <row r="8" spans="1:10" x14ac:dyDescent="0.25">
      <c r="A8" s="61"/>
      <c r="B8" s="62" t="s">
        <v>34</v>
      </c>
      <c r="C8" s="62" t="s">
        <v>3</v>
      </c>
    </row>
    <row r="9" spans="1:10" x14ac:dyDescent="0.25">
      <c r="A9" s="65">
        <v>1</v>
      </c>
      <c r="B9" s="65">
        <v>1</v>
      </c>
      <c r="C9" s="142">
        <v>75</v>
      </c>
      <c r="E9" s="61" t="s">
        <v>35</v>
      </c>
      <c r="F9" s="61"/>
    </row>
    <row r="10" spans="1:10" x14ac:dyDescent="0.25">
      <c r="A10" s="65">
        <v>1</v>
      </c>
      <c r="B10" s="65">
        <v>2</v>
      </c>
      <c r="C10" s="142">
        <v>100</v>
      </c>
      <c r="E10" s="61" t="s">
        <v>36</v>
      </c>
      <c r="F10" s="61"/>
    </row>
    <row r="11" spans="1:10" x14ac:dyDescent="0.25">
      <c r="A11" s="65">
        <v>1</v>
      </c>
      <c r="B11" s="65">
        <v>3</v>
      </c>
      <c r="C11" s="142">
        <v>78</v>
      </c>
      <c r="E11" s="61" t="s">
        <v>37</v>
      </c>
      <c r="F11" s="61"/>
    </row>
    <row r="12" spans="1:10" x14ac:dyDescent="0.25">
      <c r="A12" s="65">
        <v>1</v>
      </c>
      <c r="B12" s="65">
        <v>4</v>
      </c>
      <c r="C12" s="142">
        <v>96</v>
      </c>
      <c r="E12" s="61" t="s">
        <v>38</v>
      </c>
      <c r="F12" s="61"/>
    </row>
    <row r="13" spans="1:10" x14ac:dyDescent="0.25">
      <c r="A13" s="65">
        <v>1</v>
      </c>
      <c r="B13" s="65">
        <v>5</v>
      </c>
      <c r="C13" s="142">
        <v>98</v>
      </c>
      <c r="E13" s="61" t="s">
        <v>39</v>
      </c>
    </row>
    <row r="14" spans="1:10" x14ac:dyDescent="0.25">
      <c r="A14" s="65">
        <v>1</v>
      </c>
      <c r="B14" s="65">
        <v>6</v>
      </c>
      <c r="C14" s="142">
        <v>93</v>
      </c>
      <c r="E14" s="61" t="s">
        <v>40</v>
      </c>
    </row>
    <row r="15" spans="1:10" x14ac:dyDescent="0.25">
      <c r="A15" s="65">
        <v>1</v>
      </c>
      <c r="B15" s="65">
        <v>7</v>
      </c>
      <c r="C15" s="142">
        <v>95</v>
      </c>
      <c r="E15" s="61" t="s">
        <v>41</v>
      </c>
    </row>
    <row r="16" spans="1:10" x14ac:dyDescent="0.25">
      <c r="A16" s="65">
        <v>1</v>
      </c>
      <c r="B16" s="65">
        <v>8</v>
      </c>
      <c r="C16" s="142">
        <v>75</v>
      </c>
      <c r="E16" s="61" t="s">
        <v>42</v>
      </c>
    </row>
    <row r="17" spans="1:6" x14ac:dyDescent="0.25">
      <c r="A17" s="65">
        <v>1</v>
      </c>
      <c r="B17" s="65">
        <v>9</v>
      </c>
      <c r="C17" s="142">
        <v>78</v>
      </c>
      <c r="E17" s="61" t="s">
        <v>43</v>
      </c>
      <c r="F17" s="61"/>
    </row>
    <row r="18" spans="1:6" x14ac:dyDescent="0.25">
      <c r="A18" s="65">
        <v>1</v>
      </c>
      <c r="B18" s="65">
        <v>10</v>
      </c>
      <c r="C18" s="142">
        <v>100</v>
      </c>
      <c r="E18" s="61" t="s">
        <v>44</v>
      </c>
      <c r="F18" s="61"/>
    </row>
    <row r="19" spans="1:6" x14ac:dyDescent="0.25">
      <c r="A19" s="65">
        <v>1</v>
      </c>
      <c r="B19" s="65">
        <v>11</v>
      </c>
      <c r="C19" s="142">
        <v>90</v>
      </c>
      <c r="E19" s="61" t="s">
        <v>45</v>
      </c>
      <c r="F19" s="61"/>
    </row>
    <row r="20" spans="1:6" x14ac:dyDescent="0.25">
      <c r="A20" s="65"/>
      <c r="B20" s="65"/>
      <c r="C20" s="65"/>
      <c r="E20" s="61" t="s">
        <v>46</v>
      </c>
      <c r="F20" s="61"/>
    </row>
    <row r="21" spans="1:6" x14ac:dyDescent="0.25">
      <c r="A21" s="65"/>
      <c r="B21" s="65"/>
      <c r="C21" s="65"/>
      <c r="E21" s="61" t="s">
        <v>47</v>
      </c>
    </row>
    <row r="22" spans="1:6" x14ac:dyDescent="0.25">
      <c r="A22" s="65"/>
      <c r="B22" s="65"/>
      <c r="C22" s="65"/>
      <c r="E22" s="61" t="s">
        <v>162</v>
      </c>
    </row>
    <row r="23" spans="1:6" x14ac:dyDescent="0.25">
      <c r="A23" s="65"/>
      <c r="B23" s="65"/>
      <c r="C23" s="32"/>
    </row>
    <row r="24" spans="1:6" x14ac:dyDescent="0.25">
      <c r="A24" s="65"/>
      <c r="B24" s="65"/>
      <c r="C24" s="32"/>
    </row>
    <row r="25" spans="1:6" ht="15.75" x14ac:dyDescent="0.25">
      <c r="A25" s="33"/>
      <c r="B25" s="33"/>
      <c r="C25" s="34"/>
      <c r="E25" s="35"/>
    </row>
    <row r="26" spans="1:6" ht="15.75" x14ac:dyDescent="0.25">
      <c r="A26" s="33"/>
      <c r="B26" s="33"/>
      <c r="C26" s="34"/>
      <c r="E26" s="35"/>
    </row>
    <row r="27" spans="1:6" ht="15.75" x14ac:dyDescent="0.25">
      <c r="A27" s="33"/>
      <c r="B27" s="33"/>
      <c r="C27" s="34"/>
      <c r="E27" s="35"/>
    </row>
    <row r="28" spans="1:6" ht="15.75" x14ac:dyDescent="0.25">
      <c r="A28" s="33"/>
      <c r="B28" s="33"/>
      <c r="C28" s="34"/>
      <c r="E28" s="35"/>
    </row>
    <row r="29" spans="1:6" ht="15.75" x14ac:dyDescent="0.25">
      <c r="A29" s="33"/>
      <c r="B29" s="33"/>
      <c r="C29" s="34"/>
      <c r="E29" s="35"/>
    </row>
    <row r="30" spans="1:6" x14ac:dyDescent="0.25">
      <c r="A30" s="33"/>
      <c r="B30" s="33"/>
      <c r="C30" s="34"/>
    </row>
    <row r="31" spans="1:6" x14ac:dyDescent="0.25">
      <c r="A31" s="65"/>
      <c r="B31" s="65"/>
      <c r="C31" s="65"/>
    </row>
    <row r="32" spans="1:6" x14ac:dyDescent="0.25">
      <c r="A32" s="61"/>
      <c r="B32" s="61"/>
      <c r="C32" s="64">
        <f>SUM(C9:C31)</f>
        <v>978</v>
      </c>
      <c r="D32" s="61" t="s">
        <v>48</v>
      </c>
    </row>
    <row r="33" spans="1:5" x14ac:dyDescent="0.25">
      <c r="A33" s="64">
        <f>SUM(A9:A29)</f>
        <v>11</v>
      </c>
      <c r="B33" s="61" t="s">
        <v>49</v>
      </c>
      <c r="C33" s="61"/>
    </row>
    <row r="34" spans="1:5" x14ac:dyDescent="0.25">
      <c r="A34" s="61"/>
      <c r="B34" s="64">
        <f>C32/A33</f>
        <v>88.909090909090907</v>
      </c>
      <c r="C34" s="61" t="s">
        <v>50</v>
      </c>
    </row>
    <row r="35" spans="1:5" x14ac:dyDescent="0.25">
      <c r="A35" s="61"/>
      <c r="B35" s="61"/>
      <c r="C35" s="61"/>
      <c r="D35" s="65">
        <v>100</v>
      </c>
      <c r="E35" s="61" t="s">
        <v>51</v>
      </c>
    </row>
    <row r="36" spans="1:5" x14ac:dyDescent="0.25">
      <c r="A36" s="61"/>
      <c r="B36" s="61"/>
      <c r="C36" s="61"/>
      <c r="D36" s="67">
        <f>B34/D35</f>
        <v>0.88909090909090904</v>
      </c>
      <c r="E36" s="61" t="s">
        <v>52</v>
      </c>
    </row>
    <row r="37" spans="1:5" x14ac:dyDescent="0.25">
      <c r="A37" s="61"/>
      <c r="B37" s="61"/>
      <c r="C37" s="61"/>
    </row>
  </sheetData>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3073" r:id="rId4">
          <objectPr defaultSize="0" r:id="rId5">
            <anchor moveWithCells="1">
              <from>
                <xdr:col>0</xdr:col>
                <xdr:colOff>238125</xdr:colOff>
                <xdr:row>37</xdr:row>
                <xdr:rowOff>57150</xdr:rowOff>
              </from>
              <to>
                <xdr:col>11</xdr:col>
                <xdr:colOff>142875</xdr:colOff>
                <xdr:row>73</xdr:row>
                <xdr:rowOff>0</xdr:rowOff>
              </to>
            </anchor>
          </objectPr>
        </oleObject>
      </mc:Choice>
      <mc:Fallback>
        <oleObject progId="Word.Document.12" shapeId="3073" r:id="rId4"/>
      </mc:Fallback>
    </mc:AlternateContent>
  </oleObjects>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1:J63"/>
  <sheetViews>
    <sheetView workbookViewId="0">
      <selection activeCell="F66" sqref="F66"/>
    </sheetView>
  </sheetViews>
  <sheetFormatPr defaultRowHeight="15" x14ac:dyDescent="0.25"/>
  <sheetData>
    <row r="1" spans="1:9" ht="15.75" x14ac:dyDescent="0.25">
      <c r="A1" s="96" t="s">
        <v>107</v>
      </c>
    </row>
    <row r="2" spans="1:9" ht="16.5" x14ac:dyDescent="0.25">
      <c r="A2" s="97"/>
    </row>
    <row r="3" spans="1:9" ht="15.75" x14ac:dyDescent="0.25">
      <c r="A3" s="98" t="s">
        <v>161</v>
      </c>
    </row>
    <row r="4" spans="1:9" ht="15.75" x14ac:dyDescent="0.25">
      <c r="A4" s="98"/>
    </row>
    <row r="5" spans="1:9" ht="36" customHeight="1" x14ac:dyDescent="0.25">
      <c r="A5" s="309"/>
      <c r="B5" s="309"/>
      <c r="C5" s="309"/>
      <c r="D5" s="309"/>
      <c r="E5" s="309"/>
      <c r="F5" s="309"/>
      <c r="G5" s="309"/>
      <c r="H5" s="309"/>
      <c r="I5" s="309"/>
    </row>
    <row r="6" spans="1:9" ht="15.75" x14ac:dyDescent="0.25">
      <c r="A6" s="98"/>
    </row>
    <row r="7" spans="1:9" s="104" customFormat="1" ht="52.5" customHeight="1" x14ac:dyDescent="0.25">
      <c r="A7" s="310"/>
      <c r="B7" s="310"/>
      <c r="C7" s="310"/>
      <c r="D7" s="310"/>
      <c r="E7" s="310"/>
      <c r="F7" s="310"/>
      <c r="G7" s="310"/>
      <c r="H7" s="310"/>
      <c r="I7" s="310"/>
    </row>
    <row r="8" spans="1:9" ht="15.75" x14ac:dyDescent="0.25">
      <c r="A8" s="98"/>
    </row>
    <row r="9" spans="1:9" s="104" customFormat="1" ht="52.5" customHeight="1" x14ac:dyDescent="0.25">
      <c r="A9" s="310"/>
      <c r="B9" s="310"/>
      <c r="C9" s="310"/>
      <c r="D9" s="310"/>
      <c r="E9" s="310"/>
      <c r="F9" s="310"/>
      <c r="G9" s="310"/>
      <c r="H9" s="310"/>
      <c r="I9" s="310"/>
    </row>
    <row r="10" spans="1:9" ht="15.75" x14ac:dyDescent="0.25">
      <c r="A10" s="98"/>
    </row>
    <row r="11" spans="1:9" ht="15.75" x14ac:dyDescent="0.25">
      <c r="A11" s="98"/>
    </row>
    <row r="12" spans="1:9" ht="15.75" x14ac:dyDescent="0.25">
      <c r="A12" s="99"/>
    </row>
    <row r="13" spans="1:9" ht="15.75" x14ac:dyDescent="0.25">
      <c r="A13" s="100"/>
      <c r="G13" s="98"/>
    </row>
    <row r="14" spans="1:9" ht="15.75" x14ac:dyDescent="0.25">
      <c r="A14" s="101"/>
    </row>
    <row r="15" spans="1:9" ht="15.75" x14ac:dyDescent="0.25">
      <c r="A15" s="102"/>
      <c r="G15" s="96"/>
    </row>
    <row r="16" spans="1:9" ht="15.75" x14ac:dyDescent="0.25">
      <c r="A16" s="103"/>
    </row>
    <row r="18" spans="1:10" ht="15.75" x14ac:dyDescent="0.25">
      <c r="A18" s="105"/>
    </row>
    <row r="19" spans="1:10" ht="21" x14ac:dyDescent="0.35">
      <c r="A19" s="63" t="s">
        <v>66</v>
      </c>
      <c r="B19" s="61"/>
      <c r="C19" s="61"/>
      <c r="D19" s="59"/>
      <c r="E19" s="59"/>
      <c r="F19" s="59"/>
      <c r="G19" s="59"/>
      <c r="H19" s="59"/>
      <c r="I19" s="59"/>
      <c r="J19" s="59"/>
    </row>
    <row r="20" spans="1:10" x14ac:dyDescent="0.25">
      <c r="A20" s="61"/>
      <c r="B20" s="65">
        <v>6.1</v>
      </c>
      <c r="C20" s="61" t="s">
        <v>24</v>
      </c>
      <c r="D20" s="59"/>
      <c r="E20" s="59" t="s">
        <v>79</v>
      </c>
      <c r="F20" s="59"/>
      <c r="G20" s="59"/>
      <c r="H20" s="59"/>
      <c r="I20" s="59"/>
      <c r="J20" s="59"/>
    </row>
    <row r="21" spans="1:10" x14ac:dyDescent="0.25">
      <c r="A21" s="61"/>
      <c r="B21" s="65" t="s">
        <v>68</v>
      </c>
      <c r="C21" s="61" t="s">
        <v>26</v>
      </c>
      <c r="D21" s="59"/>
      <c r="E21" s="59" t="s">
        <v>71</v>
      </c>
      <c r="F21" s="59"/>
      <c r="G21" s="59"/>
      <c r="H21" s="59"/>
      <c r="I21" s="59"/>
      <c r="J21" s="59"/>
    </row>
    <row r="22" spans="1:10" x14ac:dyDescent="0.25">
      <c r="A22" s="61"/>
      <c r="B22" s="25" t="s">
        <v>27</v>
      </c>
      <c r="C22" s="61"/>
      <c r="D22" s="26" t="s">
        <v>63</v>
      </c>
      <c r="E22" s="66"/>
      <c r="F22" s="66"/>
      <c r="G22" s="66"/>
      <c r="H22" s="66"/>
      <c r="I22" s="66"/>
      <c r="J22" s="66"/>
    </row>
    <row r="23" spans="1:10" x14ac:dyDescent="0.25">
      <c r="A23" s="61"/>
      <c r="B23" s="28"/>
      <c r="C23" s="61"/>
      <c r="D23" s="59"/>
      <c r="E23" s="59"/>
      <c r="F23" s="59"/>
      <c r="G23" s="59"/>
      <c r="H23" s="59"/>
      <c r="I23" s="59"/>
      <c r="J23" s="59"/>
    </row>
    <row r="24" spans="1:10" x14ac:dyDescent="0.25">
      <c r="A24" s="61"/>
      <c r="B24" s="61"/>
      <c r="C24" s="61"/>
      <c r="D24" s="59"/>
      <c r="E24" s="59"/>
      <c r="F24" s="26" t="s">
        <v>29</v>
      </c>
      <c r="G24" s="26"/>
      <c r="H24" s="26" t="s">
        <v>70</v>
      </c>
      <c r="I24" s="26"/>
      <c r="J24" s="26"/>
    </row>
    <row r="25" spans="1:10" ht="26.25" x14ac:dyDescent="0.25">
      <c r="A25" s="60" t="s">
        <v>31</v>
      </c>
      <c r="B25" s="60" t="s">
        <v>32</v>
      </c>
      <c r="C25" s="60" t="s">
        <v>33</v>
      </c>
      <c r="D25" s="59"/>
      <c r="E25" s="59"/>
      <c r="F25" s="59"/>
      <c r="G25" s="59"/>
      <c r="H25" s="59"/>
      <c r="I25" s="59"/>
      <c r="J25" s="59"/>
    </row>
    <row r="26" spans="1:10" x14ac:dyDescent="0.25">
      <c r="A26" s="61"/>
      <c r="B26" s="62" t="s">
        <v>34</v>
      </c>
      <c r="C26" s="58" t="s">
        <v>3</v>
      </c>
      <c r="D26" s="59"/>
      <c r="E26" s="59"/>
      <c r="F26" s="59"/>
      <c r="G26" s="59"/>
      <c r="H26" s="59"/>
      <c r="I26" s="59"/>
      <c r="J26" s="59"/>
    </row>
    <row r="27" spans="1:10" x14ac:dyDescent="0.25">
      <c r="A27" s="65">
        <v>1</v>
      </c>
      <c r="B27" s="89">
        <v>1</v>
      </c>
      <c r="C27" s="58">
        <v>25</v>
      </c>
      <c r="D27" s="59"/>
      <c r="E27" s="61" t="s">
        <v>35</v>
      </c>
      <c r="F27" s="61"/>
      <c r="G27" s="59"/>
      <c r="H27" s="59"/>
      <c r="I27" s="59"/>
      <c r="J27" s="59"/>
    </row>
    <row r="28" spans="1:10" x14ac:dyDescent="0.25">
      <c r="A28" s="65">
        <v>1</v>
      </c>
      <c r="B28" s="89">
        <v>2</v>
      </c>
      <c r="C28" s="58">
        <v>25</v>
      </c>
      <c r="D28" s="59"/>
      <c r="E28" s="61" t="s">
        <v>36</v>
      </c>
      <c r="F28" s="61"/>
      <c r="G28" s="59"/>
      <c r="H28" s="59"/>
      <c r="I28" s="59"/>
      <c r="J28" s="59"/>
    </row>
    <row r="29" spans="1:10" x14ac:dyDescent="0.25">
      <c r="A29" s="65">
        <v>1</v>
      </c>
      <c r="B29" s="89">
        <v>3</v>
      </c>
      <c r="C29" s="58">
        <v>25</v>
      </c>
      <c r="D29" s="59"/>
      <c r="E29" s="61" t="s">
        <v>37</v>
      </c>
      <c r="F29" s="61"/>
      <c r="G29" s="59"/>
      <c r="H29" s="59"/>
      <c r="I29" s="59"/>
      <c r="J29" s="59"/>
    </row>
    <row r="30" spans="1:10" x14ac:dyDescent="0.25">
      <c r="A30" s="65">
        <v>1</v>
      </c>
      <c r="B30" s="89">
        <v>4</v>
      </c>
      <c r="C30" s="58">
        <v>25</v>
      </c>
      <c r="D30" s="59"/>
      <c r="E30" s="61"/>
      <c r="F30" s="61"/>
      <c r="G30" s="59"/>
      <c r="H30" s="59"/>
      <c r="I30" s="59"/>
      <c r="J30" s="59"/>
    </row>
    <row r="31" spans="1:10" x14ac:dyDescent="0.25">
      <c r="A31" s="65">
        <v>1</v>
      </c>
      <c r="B31" s="89">
        <v>5</v>
      </c>
      <c r="C31" s="58">
        <v>25</v>
      </c>
      <c r="D31" s="59"/>
      <c r="E31" s="61" t="s">
        <v>38</v>
      </c>
      <c r="F31" s="61"/>
      <c r="G31" s="59"/>
      <c r="H31" s="59"/>
      <c r="I31" s="59"/>
      <c r="J31" s="59"/>
    </row>
    <row r="32" spans="1:10" x14ac:dyDescent="0.25">
      <c r="A32" s="65">
        <v>1</v>
      </c>
      <c r="B32" s="89">
        <v>6</v>
      </c>
      <c r="C32" s="58">
        <v>0</v>
      </c>
      <c r="D32" s="59"/>
      <c r="E32" s="61" t="s">
        <v>39</v>
      </c>
      <c r="F32" s="61"/>
      <c r="G32" s="59"/>
      <c r="H32" s="59"/>
      <c r="I32" s="59"/>
      <c r="J32" s="59"/>
    </row>
    <row r="33" spans="1:10" x14ac:dyDescent="0.25">
      <c r="A33" s="65">
        <v>1</v>
      </c>
      <c r="B33" s="89">
        <v>7</v>
      </c>
      <c r="C33" s="58">
        <v>25</v>
      </c>
      <c r="D33" s="59"/>
      <c r="E33" s="61" t="s">
        <v>40</v>
      </c>
      <c r="F33" s="61"/>
      <c r="G33" s="59"/>
      <c r="H33" s="59"/>
      <c r="I33" s="59"/>
      <c r="J33" s="59"/>
    </row>
    <row r="34" spans="1:10" x14ac:dyDescent="0.25">
      <c r="A34" s="65">
        <v>1</v>
      </c>
      <c r="B34" s="89">
        <v>8</v>
      </c>
      <c r="C34" s="58">
        <v>25</v>
      </c>
      <c r="D34" s="59"/>
      <c r="E34" s="61" t="s">
        <v>41</v>
      </c>
      <c r="F34" s="61"/>
      <c r="G34" s="59"/>
      <c r="H34" s="59"/>
      <c r="I34" s="59"/>
      <c r="J34" s="59"/>
    </row>
    <row r="35" spans="1:10" x14ac:dyDescent="0.25">
      <c r="A35" s="65">
        <v>1</v>
      </c>
      <c r="B35" s="89">
        <v>9</v>
      </c>
      <c r="C35" s="58">
        <v>21</v>
      </c>
      <c r="D35" s="59"/>
      <c r="E35" s="61" t="s">
        <v>42</v>
      </c>
      <c r="F35" s="61"/>
      <c r="G35" s="59"/>
      <c r="H35" s="59"/>
      <c r="I35" s="59"/>
      <c r="J35" s="59"/>
    </row>
    <row r="36" spans="1:10" x14ac:dyDescent="0.25">
      <c r="A36" s="65">
        <v>1</v>
      </c>
      <c r="B36" s="89">
        <v>10</v>
      </c>
      <c r="C36" s="58">
        <v>25</v>
      </c>
      <c r="D36" s="59"/>
      <c r="E36" s="61" t="s">
        <v>43</v>
      </c>
      <c r="F36" s="61"/>
      <c r="G36" s="59"/>
      <c r="H36" s="59"/>
      <c r="I36" s="59"/>
      <c r="J36" s="59"/>
    </row>
    <row r="37" spans="1:10" x14ac:dyDescent="0.25">
      <c r="A37" s="65">
        <v>1</v>
      </c>
      <c r="B37" s="89">
        <v>11</v>
      </c>
      <c r="C37" s="58">
        <v>25</v>
      </c>
      <c r="D37" s="59"/>
      <c r="E37" s="61" t="s">
        <v>44</v>
      </c>
      <c r="F37" s="61"/>
      <c r="G37" s="59"/>
      <c r="H37" s="59"/>
      <c r="I37" s="59"/>
      <c r="J37" s="59"/>
    </row>
    <row r="38" spans="1:10" x14ac:dyDescent="0.25">
      <c r="A38" s="65">
        <v>1</v>
      </c>
      <c r="B38" s="89">
        <v>12</v>
      </c>
      <c r="C38" s="58">
        <v>17</v>
      </c>
      <c r="D38" s="59"/>
      <c r="E38" s="61" t="s">
        <v>45</v>
      </c>
      <c r="F38" s="59"/>
      <c r="G38" s="59"/>
      <c r="H38" s="59"/>
      <c r="I38" s="59"/>
      <c r="J38" s="59"/>
    </row>
    <row r="39" spans="1:10" x14ac:dyDescent="0.25">
      <c r="A39" s="65">
        <v>1</v>
      </c>
      <c r="B39" s="89">
        <v>13</v>
      </c>
      <c r="C39" s="58">
        <v>25</v>
      </c>
      <c r="D39" s="59"/>
      <c r="E39" s="61" t="s">
        <v>46</v>
      </c>
      <c r="F39" s="59"/>
      <c r="G39" s="59"/>
      <c r="H39" s="59"/>
      <c r="I39" s="59"/>
      <c r="J39" s="59"/>
    </row>
    <row r="40" spans="1:10" x14ac:dyDescent="0.25">
      <c r="A40" s="65">
        <v>1</v>
      </c>
      <c r="B40" s="89">
        <v>14</v>
      </c>
      <c r="C40" s="58">
        <v>21</v>
      </c>
      <c r="D40" s="59"/>
      <c r="E40" s="61" t="s">
        <v>129</v>
      </c>
      <c r="F40" s="59"/>
      <c r="G40" s="59"/>
      <c r="H40" s="59"/>
      <c r="I40" s="59"/>
      <c r="J40" s="59"/>
    </row>
    <row r="41" spans="1:10" x14ac:dyDescent="0.25">
      <c r="A41" s="65">
        <v>1</v>
      </c>
      <c r="B41" s="89">
        <v>15</v>
      </c>
      <c r="C41" s="58">
        <v>25</v>
      </c>
      <c r="D41" s="59"/>
      <c r="E41" s="61"/>
      <c r="F41" s="59"/>
      <c r="G41" s="59"/>
      <c r="H41" s="59"/>
      <c r="I41" s="59"/>
      <c r="J41" s="59"/>
    </row>
    <row r="42" spans="1:10" x14ac:dyDescent="0.25">
      <c r="A42" s="65">
        <v>1</v>
      </c>
      <c r="B42" s="89">
        <v>16</v>
      </c>
      <c r="C42" s="58">
        <v>21</v>
      </c>
      <c r="D42" s="59"/>
      <c r="F42" s="59"/>
      <c r="G42" s="59"/>
      <c r="H42" s="59"/>
      <c r="I42" s="59"/>
      <c r="J42" s="59"/>
    </row>
    <row r="43" spans="1:10" x14ac:dyDescent="0.25">
      <c r="A43" s="65">
        <v>1</v>
      </c>
      <c r="B43" s="89">
        <v>17</v>
      </c>
      <c r="C43" s="58">
        <v>25</v>
      </c>
      <c r="D43" s="59"/>
      <c r="E43" s="59"/>
      <c r="F43" s="59"/>
      <c r="G43" s="59"/>
      <c r="H43" s="59"/>
      <c r="I43" s="59"/>
      <c r="J43" s="59"/>
    </row>
    <row r="44" spans="1:10" x14ac:dyDescent="0.25">
      <c r="A44" s="65"/>
      <c r="B44" s="90"/>
      <c r="C44" s="58"/>
      <c r="D44" s="59"/>
      <c r="E44" s="59"/>
      <c r="F44" s="59"/>
      <c r="G44" s="59"/>
      <c r="H44" s="59"/>
      <c r="I44" s="59"/>
      <c r="J44" s="59"/>
    </row>
    <row r="45" spans="1:10" ht="15.75" x14ac:dyDescent="0.25">
      <c r="A45" s="65"/>
      <c r="B45" s="90"/>
      <c r="C45" s="58"/>
      <c r="D45" s="59"/>
      <c r="E45" s="35"/>
      <c r="F45" s="59"/>
      <c r="G45" s="59"/>
      <c r="H45" s="59"/>
      <c r="I45" s="59"/>
      <c r="J45" s="59"/>
    </row>
    <row r="46" spans="1:10" ht="15.75" x14ac:dyDescent="0.25">
      <c r="A46" s="65"/>
      <c r="B46" s="90" t="s">
        <v>71</v>
      </c>
      <c r="C46" s="58"/>
      <c r="D46" s="59"/>
      <c r="E46" s="35"/>
      <c r="F46" s="59"/>
      <c r="G46" s="59"/>
      <c r="H46" s="59"/>
      <c r="I46" s="59"/>
      <c r="J46" s="59"/>
    </row>
    <row r="47" spans="1:10" ht="15.75" x14ac:dyDescent="0.25">
      <c r="A47" s="65"/>
      <c r="B47" s="89"/>
      <c r="C47" s="58"/>
      <c r="D47" s="59"/>
      <c r="E47" s="35"/>
      <c r="F47" s="59"/>
      <c r="G47" s="59"/>
      <c r="H47" s="59"/>
      <c r="I47" s="59"/>
      <c r="J47" s="59"/>
    </row>
    <row r="48" spans="1:10" ht="15.75" x14ac:dyDescent="0.25">
      <c r="A48" s="65"/>
      <c r="B48" s="89"/>
      <c r="C48" s="58"/>
      <c r="D48" s="59"/>
      <c r="E48" s="35"/>
      <c r="F48" s="59"/>
      <c r="G48" s="59"/>
      <c r="H48" s="59"/>
      <c r="I48" s="59"/>
      <c r="J48" s="59"/>
    </row>
    <row r="49" spans="1:10" ht="15.75" x14ac:dyDescent="0.25">
      <c r="A49" s="65"/>
      <c r="B49" s="89"/>
      <c r="C49" s="58"/>
      <c r="D49" s="59"/>
      <c r="E49" s="35"/>
      <c r="F49" s="59"/>
      <c r="G49" s="59"/>
      <c r="H49" s="59"/>
      <c r="I49" s="59"/>
      <c r="J49" s="59"/>
    </row>
    <row r="50" spans="1:10" x14ac:dyDescent="0.25">
      <c r="A50" s="65"/>
      <c r="B50" s="65"/>
      <c r="C50" s="72"/>
      <c r="D50" s="59"/>
      <c r="E50" s="59"/>
      <c r="F50" s="59"/>
      <c r="G50" s="59"/>
      <c r="H50" s="59"/>
      <c r="I50" s="59"/>
      <c r="J50" s="59"/>
    </row>
    <row r="51" spans="1:10" x14ac:dyDescent="0.25">
      <c r="A51" s="65"/>
      <c r="B51" s="65"/>
      <c r="C51" s="72"/>
      <c r="D51" s="59"/>
      <c r="E51" s="59"/>
      <c r="F51" s="59"/>
      <c r="G51" s="59"/>
      <c r="H51" s="59"/>
      <c r="I51" s="59"/>
      <c r="J51" s="59"/>
    </row>
    <row r="52" spans="1:10" x14ac:dyDescent="0.25">
      <c r="A52" s="65"/>
      <c r="B52" s="65"/>
      <c r="C52" s="72"/>
      <c r="D52" s="59"/>
      <c r="E52" s="59"/>
      <c r="F52" s="59"/>
      <c r="G52" s="59"/>
      <c r="H52" s="59"/>
      <c r="I52" s="59"/>
      <c r="J52" s="59"/>
    </row>
    <row r="53" spans="1:10" x14ac:dyDescent="0.25">
      <c r="A53" s="65"/>
      <c r="B53" s="65"/>
      <c r="C53" s="72"/>
      <c r="D53" s="59"/>
      <c r="E53" s="59"/>
      <c r="F53" s="59"/>
      <c r="G53" s="59"/>
      <c r="H53" s="59"/>
      <c r="I53" s="59"/>
      <c r="J53" s="59"/>
    </row>
    <row r="54" spans="1:10" x14ac:dyDescent="0.25">
      <c r="A54" s="65"/>
      <c r="B54" s="65"/>
      <c r="C54" s="72"/>
      <c r="D54" s="59"/>
      <c r="E54" s="59"/>
      <c r="F54" s="59"/>
      <c r="G54" s="59"/>
      <c r="H54" s="59"/>
      <c r="I54" s="59"/>
      <c r="J54" s="59"/>
    </row>
    <row r="55" spans="1:10" x14ac:dyDescent="0.25">
      <c r="A55" s="65"/>
      <c r="B55" s="65"/>
      <c r="C55" s="73"/>
      <c r="D55" s="59"/>
      <c r="E55" s="59"/>
      <c r="F55" s="59"/>
      <c r="G55" s="59"/>
      <c r="H55" s="59"/>
      <c r="I55" s="59"/>
      <c r="J55" s="59"/>
    </row>
    <row r="56" spans="1:10" x14ac:dyDescent="0.25">
      <c r="A56" s="65"/>
      <c r="B56" s="65"/>
      <c r="C56" s="65"/>
      <c r="D56" s="59"/>
      <c r="E56" s="59"/>
      <c r="F56" s="59"/>
      <c r="G56" s="59"/>
      <c r="H56" s="59"/>
      <c r="I56" s="59"/>
      <c r="J56" s="59"/>
    </row>
    <row r="57" spans="1:10" x14ac:dyDescent="0.25">
      <c r="A57" s="61"/>
      <c r="B57" s="61"/>
      <c r="C57" s="64">
        <f>SUM(C27:C56)</f>
        <v>380</v>
      </c>
      <c r="D57" s="61" t="s">
        <v>48</v>
      </c>
      <c r="E57" s="59"/>
      <c r="F57" s="59"/>
      <c r="G57" s="59"/>
      <c r="H57" s="59"/>
      <c r="I57" s="59"/>
      <c r="J57" s="59"/>
    </row>
    <row r="58" spans="1:10" x14ac:dyDescent="0.25">
      <c r="A58" s="64">
        <f>SUM(A27:A57)</f>
        <v>17</v>
      </c>
      <c r="B58" s="61" t="s">
        <v>49</v>
      </c>
      <c r="C58" s="61"/>
      <c r="D58" s="59"/>
      <c r="E58" s="59"/>
      <c r="F58" s="59"/>
      <c r="G58" s="59"/>
      <c r="H58" s="59"/>
      <c r="I58" s="59"/>
      <c r="J58" s="59"/>
    </row>
    <row r="59" spans="1:10" x14ac:dyDescent="0.25">
      <c r="A59" s="61"/>
      <c r="B59" s="64">
        <f>C57/A58</f>
        <v>22.352941176470587</v>
      </c>
      <c r="C59" s="61" t="s">
        <v>50</v>
      </c>
      <c r="D59" s="59"/>
      <c r="E59" s="59"/>
      <c r="F59" s="59"/>
      <c r="G59" s="59"/>
      <c r="H59" s="59"/>
      <c r="I59" s="59"/>
      <c r="J59" s="59"/>
    </row>
    <row r="60" spans="1:10" x14ac:dyDescent="0.25">
      <c r="A60" s="61"/>
      <c r="B60" s="61"/>
      <c r="C60" s="61"/>
      <c r="D60" s="65">
        <v>25</v>
      </c>
      <c r="E60" s="61" t="s">
        <v>51</v>
      </c>
      <c r="F60" s="59"/>
      <c r="G60" s="59"/>
      <c r="H60" s="59"/>
      <c r="I60" s="59"/>
      <c r="J60" s="59"/>
    </row>
    <row r="61" spans="1:10" x14ac:dyDescent="0.25">
      <c r="A61" s="61"/>
      <c r="B61" s="61"/>
      <c r="C61" s="61"/>
      <c r="D61" s="67">
        <f>B59/D60</f>
        <v>0.89411764705882346</v>
      </c>
      <c r="E61" s="61" t="s">
        <v>52</v>
      </c>
      <c r="F61" s="59"/>
      <c r="G61" s="59"/>
      <c r="H61" s="59"/>
      <c r="I61" s="59"/>
      <c r="J61" s="59"/>
    </row>
    <row r="62" spans="1:10" x14ac:dyDescent="0.25">
      <c r="A62" s="61"/>
      <c r="B62" s="61"/>
      <c r="C62" s="61"/>
      <c r="D62" s="59"/>
      <c r="E62" s="59"/>
      <c r="F62" s="59"/>
      <c r="G62" s="59"/>
      <c r="H62" s="59"/>
      <c r="I62" s="59"/>
      <c r="J62" s="59"/>
    </row>
    <row r="63" spans="1:10" ht="15.75" x14ac:dyDescent="0.25">
      <c r="A63" s="96"/>
    </row>
  </sheetData>
  <mergeCells count="3">
    <mergeCell ref="A5:I5"/>
    <mergeCell ref="A7:I7"/>
    <mergeCell ref="A9:I9"/>
  </mergeCells>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150530" r:id="rId4">
          <objectPr defaultSize="0" autoPict="0" r:id="rId5">
            <anchor moveWithCells="1">
              <from>
                <xdr:col>0</xdr:col>
                <xdr:colOff>228600</xdr:colOff>
                <xdr:row>4</xdr:row>
                <xdr:rowOff>85725</xdr:rowOff>
              </from>
              <to>
                <xdr:col>13</xdr:col>
                <xdr:colOff>0</xdr:colOff>
                <xdr:row>16</xdr:row>
                <xdr:rowOff>123825</xdr:rowOff>
              </to>
            </anchor>
          </objectPr>
        </oleObject>
      </mc:Choice>
      <mc:Fallback>
        <oleObject progId="Word.Document.12" shapeId="150530" r:id="rId4"/>
      </mc:Fallback>
    </mc:AlternateContent>
  </oleObjects>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211"/>
  <sheetViews>
    <sheetView topLeftCell="A28" workbookViewId="0">
      <selection activeCell="O45" sqref="O45"/>
    </sheetView>
  </sheetViews>
  <sheetFormatPr defaultColWidth="9.140625" defaultRowHeight="15" x14ac:dyDescent="0.25"/>
  <cols>
    <col min="1" max="1" width="5.28515625" style="61" customWidth="1"/>
    <col min="2" max="2" width="9.140625" style="61"/>
    <col min="3" max="3" width="10.28515625" style="61" customWidth="1"/>
    <col min="4" max="12" width="9.140625" style="59"/>
    <col min="13" max="13" width="5.28515625" style="61" customWidth="1"/>
    <col min="14" max="14" width="9.140625" style="61"/>
    <col min="15" max="15" width="10.28515625" style="61" customWidth="1"/>
    <col min="16" max="16" width="11.42578125" style="59" customWidth="1"/>
    <col min="17" max="16384" width="9.140625" style="59"/>
  </cols>
  <sheetData>
    <row r="1" spans="1:22" ht="21" x14ac:dyDescent="0.35">
      <c r="A1" s="63" t="s">
        <v>206</v>
      </c>
      <c r="M1" s="63"/>
    </row>
    <row r="2" spans="1:22" x14ac:dyDescent="0.25">
      <c r="B2" s="65">
        <v>6.2</v>
      </c>
      <c r="C2" s="61" t="s">
        <v>24</v>
      </c>
      <c r="D2" s="292"/>
      <c r="L2" s="76"/>
      <c r="M2" s="75"/>
      <c r="N2" s="28"/>
      <c r="O2" s="75"/>
      <c r="P2" s="156"/>
      <c r="Q2" s="76"/>
      <c r="R2" s="76"/>
      <c r="S2" s="76"/>
      <c r="T2" s="76"/>
      <c r="U2" s="76"/>
    </row>
    <row r="3" spans="1:22" x14ac:dyDescent="0.25">
      <c r="B3" s="65" t="s">
        <v>68</v>
      </c>
      <c r="C3" s="61" t="s">
        <v>26</v>
      </c>
      <c r="D3" s="292" t="s">
        <v>245</v>
      </c>
      <c r="E3" s="59" t="s">
        <v>71</v>
      </c>
      <c r="L3" s="76"/>
      <c r="M3" s="75"/>
      <c r="N3" s="28"/>
      <c r="O3" s="75"/>
      <c r="P3" s="156"/>
      <c r="Q3" s="76"/>
      <c r="R3" s="76"/>
      <c r="S3" s="76"/>
      <c r="T3" s="76"/>
      <c r="U3" s="76"/>
      <c r="V3" s="76"/>
    </row>
    <row r="4" spans="1:22" x14ac:dyDescent="0.25">
      <c r="B4" s="25" t="s">
        <v>27</v>
      </c>
      <c r="D4" s="26" t="s">
        <v>192</v>
      </c>
      <c r="E4" s="66"/>
      <c r="F4" s="66"/>
      <c r="G4" s="66"/>
      <c r="H4" s="66"/>
      <c r="I4" s="66"/>
      <c r="J4" s="66"/>
      <c r="L4" s="76"/>
      <c r="M4" s="75"/>
      <c r="N4" s="25"/>
      <c r="O4" s="75"/>
      <c r="P4" s="75"/>
      <c r="Q4" s="76"/>
      <c r="R4" s="76"/>
      <c r="S4" s="76"/>
      <c r="T4" s="76"/>
      <c r="U4" s="76"/>
      <c r="V4" s="76"/>
    </row>
    <row r="5" spans="1:22" x14ac:dyDescent="0.25">
      <c r="B5" s="28"/>
      <c r="L5" s="76"/>
      <c r="M5" s="75"/>
      <c r="N5" s="28"/>
      <c r="O5" s="75"/>
      <c r="P5" s="76"/>
      <c r="Q5" s="76"/>
      <c r="R5" s="76"/>
      <c r="S5" s="76"/>
      <c r="T5" s="76"/>
      <c r="U5" s="76"/>
      <c r="V5" s="76"/>
    </row>
    <row r="6" spans="1:22" x14ac:dyDescent="0.25">
      <c r="F6" s="26" t="s">
        <v>29</v>
      </c>
      <c r="G6" s="26"/>
      <c r="H6" s="26" t="s">
        <v>174</v>
      </c>
      <c r="I6" s="26"/>
      <c r="J6" s="26"/>
      <c r="L6" s="76"/>
      <c r="M6" s="75"/>
      <c r="N6" s="75"/>
      <c r="O6" s="75"/>
      <c r="P6" s="76"/>
      <c r="Q6" s="76"/>
      <c r="R6" s="75"/>
      <c r="S6" s="75"/>
      <c r="T6" s="75"/>
      <c r="U6" s="75"/>
      <c r="V6" s="75"/>
    </row>
    <row r="7" spans="1:22" ht="26.25" x14ac:dyDescent="0.25">
      <c r="A7" s="60" t="s">
        <v>31</v>
      </c>
      <c r="B7" s="60" t="s">
        <v>32</v>
      </c>
      <c r="C7" s="60" t="s">
        <v>33</v>
      </c>
      <c r="L7" s="76"/>
      <c r="M7" s="112"/>
      <c r="N7" s="157"/>
      <c r="O7" s="157"/>
      <c r="P7" s="76"/>
      <c r="Q7" s="76"/>
      <c r="R7" s="76"/>
      <c r="S7" s="76"/>
      <c r="T7" s="76"/>
      <c r="U7" s="76"/>
      <c r="V7" s="76"/>
    </row>
    <row r="8" spans="1:22" x14ac:dyDescent="0.25">
      <c r="B8" s="62" t="s">
        <v>34</v>
      </c>
      <c r="C8" s="62" t="s">
        <v>3</v>
      </c>
      <c r="L8" s="76"/>
      <c r="M8" s="75"/>
      <c r="N8" s="158"/>
      <c r="O8" s="158"/>
      <c r="P8" s="76"/>
      <c r="Q8" s="76"/>
      <c r="R8" s="76"/>
      <c r="S8" s="76"/>
      <c r="T8" s="76"/>
      <c r="U8" s="76"/>
    </row>
    <row r="9" spans="1:22" x14ac:dyDescent="0.25">
      <c r="A9" s="184"/>
      <c r="B9" s="33"/>
      <c r="C9" s="172"/>
      <c r="E9" s="61" t="s">
        <v>35</v>
      </c>
      <c r="F9" s="61"/>
      <c r="L9" s="76"/>
      <c r="M9" s="28"/>
      <c r="N9" s="158"/>
      <c r="O9" s="159"/>
      <c r="P9" s="76"/>
      <c r="Q9" s="75"/>
      <c r="R9" s="75"/>
      <c r="S9" s="76"/>
      <c r="T9" s="76"/>
      <c r="U9" s="76"/>
    </row>
    <row r="10" spans="1:22" x14ac:dyDescent="0.25">
      <c r="A10" s="184"/>
      <c r="B10" s="33"/>
      <c r="C10" s="172"/>
      <c r="E10" s="61" t="s">
        <v>36</v>
      </c>
      <c r="F10" s="61"/>
      <c r="L10" s="76"/>
      <c r="M10" s="28"/>
      <c r="N10" s="158"/>
      <c r="O10" s="159"/>
      <c r="P10" s="76"/>
      <c r="Q10" s="75"/>
      <c r="R10" s="75"/>
      <c r="S10" s="76"/>
      <c r="T10" s="76"/>
      <c r="U10" s="76"/>
    </row>
    <row r="11" spans="1:22" x14ac:dyDescent="0.25">
      <c r="A11" s="184"/>
      <c r="B11" s="33"/>
      <c r="C11" s="172"/>
      <c r="E11" s="61" t="s">
        <v>37</v>
      </c>
      <c r="F11" s="61"/>
      <c r="L11" s="76"/>
      <c r="M11" s="28"/>
      <c r="N11" s="158"/>
      <c r="O11" s="159"/>
      <c r="P11" s="76"/>
      <c r="Q11" s="75"/>
      <c r="R11" s="75"/>
      <c r="S11" s="76"/>
      <c r="T11" s="76"/>
      <c r="U11" s="76"/>
    </row>
    <row r="12" spans="1:22" x14ac:dyDescent="0.25">
      <c r="A12" s="184"/>
      <c r="B12" s="33"/>
      <c r="C12" s="172"/>
      <c r="E12" s="61"/>
      <c r="F12" s="61"/>
      <c r="L12" s="76"/>
      <c r="M12" s="28"/>
      <c r="N12" s="158"/>
      <c r="O12" s="159"/>
      <c r="P12" s="76"/>
      <c r="Q12" s="75"/>
      <c r="R12" s="75"/>
      <c r="S12" s="76"/>
      <c r="T12" s="76"/>
      <c r="U12" s="76"/>
    </row>
    <row r="13" spans="1:22" x14ac:dyDescent="0.25">
      <c r="A13" s="184"/>
      <c r="B13" s="33"/>
      <c r="C13" s="172"/>
      <c r="E13" s="61" t="s">
        <v>38</v>
      </c>
      <c r="F13" s="61"/>
      <c r="L13" s="76"/>
      <c r="M13" s="28"/>
      <c r="N13" s="158"/>
      <c r="O13" s="159"/>
      <c r="P13" s="76"/>
      <c r="Q13" s="75"/>
      <c r="R13" s="75"/>
      <c r="S13" s="76"/>
      <c r="T13" s="76"/>
      <c r="U13" s="76"/>
    </row>
    <row r="14" spans="1:22" x14ac:dyDescent="0.25">
      <c r="A14" s="184"/>
      <c r="B14" s="33"/>
      <c r="C14" s="172"/>
      <c r="E14" s="61" t="s">
        <v>39</v>
      </c>
      <c r="F14" s="61"/>
      <c r="L14" s="76"/>
      <c r="M14" s="28"/>
      <c r="N14" s="158"/>
      <c r="O14" s="159"/>
      <c r="P14" s="76"/>
      <c r="Q14" s="75"/>
      <c r="R14" s="75"/>
      <c r="S14" s="76"/>
      <c r="T14" s="76"/>
      <c r="U14" s="76"/>
    </row>
    <row r="15" spans="1:22" x14ac:dyDescent="0.25">
      <c r="A15" s="184"/>
      <c r="B15" s="33"/>
      <c r="C15" s="172"/>
      <c r="E15" s="61" t="s">
        <v>40</v>
      </c>
      <c r="F15" s="61"/>
      <c r="L15" s="76"/>
      <c r="M15" s="28"/>
      <c r="N15" s="158"/>
      <c r="O15" s="159"/>
      <c r="P15" s="76"/>
      <c r="Q15" s="75"/>
      <c r="R15" s="75"/>
      <c r="S15" s="76"/>
      <c r="T15" s="76"/>
      <c r="U15" s="76"/>
    </row>
    <row r="16" spans="1:22" x14ac:dyDescent="0.25">
      <c r="A16" s="184"/>
      <c r="B16" s="33"/>
      <c r="C16" s="172"/>
      <c r="E16" s="61" t="s">
        <v>41</v>
      </c>
      <c r="F16" s="61"/>
      <c r="L16" s="76"/>
      <c r="M16" s="28"/>
      <c r="N16" s="158"/>
      <c r="O16" s="159"/>
      <c r="P16" s="76"/>
      <c r="Q16" s="75"/>
      <c r="R16" s="75"/>
      <c r="S16" s="76"/>
      <c r="T16" s="76"/>
      <c r="U16" s="76"/>
    </row>
    <row r="17" spans="1:21" x14ac:dyDescent="0.25">
      <c r="A17" s="184"/>
      <c r="B17" s="33"/>
      <c r="C17" s="172"/>
      <c r="E17" s="61" t="s">
        <v>42</v>
      </c>
      <c r="F17" s="61"/>
      <c r="L17" s="76"/>
      <c r="M17" s="28"/>
      <c r="N17" s="158"/>
      <c r="O17" s="159"/>
      <c r="P17" s="76"/>
      <c r="Q17" s="75"/>
      <c r="R17" s="75"/>
      <c r="S17" s="76"/>
      <c r="T17" s="76"/>
      <c r="U17" s="76"/>
    </row>
    <row r="18" spans="1:21" x14ac:dyDescent="0.25">
      <c r="A18" s="184"/>
      <c r="B18" s="33"/>
      <c r="C18" s="172"/>
      <c r="E18" s="61" t="s">
        <v>43</v>
      </c>
      <c r="F18" s="61"/>
      <c r="L18" s="76"/>
      <c r="M18" s="28"/>
      <c r="N18" s="158"/>
      <c r="O18" s="159"/>
      <c r="P18" s="76"/>
      <c r="Q18" s="75"/>
      <c r="R18" s="75"/>
      <c r="S18" s="76"/>
      <c r="T18" s="76"/>
      <c r="U18" s="76"/>
    </row>
    <row r="19" spans="1:21" x14ac:dyDescent="0.25">
      <c r="A19" s="65"/>
      <c r="B19" s="65"/>
      <c r="C19" s="77"/>
      <c r="E19" s="61" t="s">
        <v>44</v>
      </c>
      <c r="F19" s="61"/>
      <c r="L19" s="76"/>
      <c r="M19" s="28"/>
      <c r="N19" s="158"/>
      <c r="O19" s="159"/>
      <c r="P19" s="76"/>
      <c r="Q19" s="75"/>
      <c r="R19" s="75"/>
      <c r="S19" s="76"/>
      <c r="T19" s="76"/>
      <c r="U19" s="76"/>
    </row>
    <row r="20" spans="1:21" x14ac:dyDescent="0.25">
      <c r="A20" s="65"/>
      <c r="B20" s="65"/>
      <c r="C20" s="77"/>
      <c r="E20" s="61" t="s">
        <v>45</v>
      </c>
      <c r="L20" s="76"/>
      <c r="M20" s="28"/>
      <c r="N20" s="158"/>
      <c r="O20" s="159"/>
      <c r="P20" s="76"/>
      <c r="Q20" s="75"/>
      <c r="R20" s="76"/>
      <c r="S20" s="76"/>
      <c r="T20" s="76"/>
      <c r="U20" s="76"/>
    </row>
    <row r="21" spans="1:21" x14ac:dyDescent="0.25">
      <c r="A21" s="65"/>
      <c r="B21" s="65"/>
      <c r="C21" s="77"/>
      <c r="E21" s="61" t="s">
        <v>46</v>
      </c>
      <c r="L21" s="76"/>
      <c r="M21" s="28"/>
      <c r="N21" s="158"/>
      <c r="O21" s="159"/>
      <c r="P21" s="76"/>
      <c r="Q21" s="75"/>
      <c r="R21" s="76"/>
      <c r="S21" s="76"/>
      <c r="T21" s="76"/>
      <c r="U21" s="76"/>
    </row>
    <row r="22" spans="1:21" x14ac:dyDescent="0.25">
      <c r="A22" s="65"/>
      <c r="B22" s="65"/>
      <c r="C22" s="77"/>
      <c r="E22" s="61" t="s">
        <v>129</v>
      </c>
      <c r="L22" s="76"/>
      <c r="M22" s="28"/>
      <c r="N22" s="158"/>
      <c r="O22" s="159"/>
      <c r="P22" s="76"/>
      <c r="Q22" s="75"/>
      <c r="R22" s="76"/>
      <c r="S22" s="76"/>
      <c r="T22" s="76"/>
      <c r="U22" s="76"/>
    </row>
    <row r="23" spans="1:21" x14ac:dyDescent="0.25">
      <c r="A23" s="65"/>
      <c r="B23" s="65"/>
      <c r="C23" s="77"/>
      <c r="E23" s="61"/>
      <c r="L23" s="76"/>
      <c r="M23" s="28"/>
      <c r="N23" s="158"/>
      <c r="O23" s="159"/>
      <c r="P23" s="76"/>
      <c r="Q23" s="75"/>
      <c r="R23" s="76"/>
      <c r="S23" s="76"/>
      <c r="T23" s="76"/>
      <c r="U23" s="76"/>
    </row>
    <row r="24" spans="1:21" x14ac:dyDescent="0.25">
      <c r="A24" s="65"/>
      <c r="B24" s="65"/>
      <c r="C24" s="77"/>
      <c r="L24" s="76"/>
      <c r="M24" s="28"/>
      <c r="N24" s="158"/>
      <c r="O24" s="159"/>
      <c r="P24" s="76"/>
      <c r="Q24" s="76"/>
      <c r="R24" s="76"/>
      <c r="S24" s="76"/>
      <c r="T24" s="76"/>
      <c r="U24" s="76"/>
    </row>
    <row r="25" spans="1:21" x14ac:dyDescent="0.25">
      <c r="A25" s="65"/>
      <c r="B25" s="65"/>
      <c r="C25" s="77"/>
      <c r="L25" s="76"/>
      <c r="M25" s="28"/>
      <c r="N25" s="158"/>
      <c r="O25" s="159"/>
      <c r="P25" s="76"/>
      <c r="Q25" s="76"/>
      <c r="R25" s="76"/>
      <c r="S25" s="76"/>
      <c r="T25" s="76"/>
      <c r="U25" s="76"/>
    </row>
    <row r="26" spans="1:21" x14ac:dyDescent="0.25">
      <c r="A26" s="65"/>
      <c r="B26" s="73"/>
      <c r="C26" s="77"/>
      <c r="L26" s="76"/>
      <c r="M26" s="28"/>
      <c r="N26" s="160"/>
      <c r="O26" s="159"/>
      <c r="P26" s="76"/>
      <c r="Q26" s="76"/>
      <c r="R26" s="76"/>
      <c r="S26" s="76"/>
      <c r="T26" s="76"/>
      <c r="U26" s="76"/>
    </row>
    <row r="27" spans="1:21" ht="15.75" x14ac:dyDescent="0.25">
      <c r="A27" s="65"/>
      <c r="B27" s="73"/>
      <c r="C27" s="77"/>
      <c r="E27" s="35"/>
      <c r="L27" s="76"/>
      <c r="M27" s="28"/>
      <c r="N27" s="160"/>
      <c r="O27" s="159"/>
      <c r="P27" s="76"/>
      <c r="Q27" s="115"/>
      <c r="R27" s="76"/>
      <c r="S27" s="76"/>
      <c r="T27" s="76"/>
      <c r="U27" s="76"/>
    </row>
    <row r="28" spans="1:21" ht="15.75" x14ac:dyDescent="0.25">
      <c r="A28" s="65"/>
      <c r="B28" s="73"/>
      <c r="C28" s="77"/>
      <c r="E28" s="35"/>
      <c r="L28" s="76"/>
      <c r="M28" s="28"/>
      <c r="N28" s="160"/>
      <c r="O28" s="159"/>
      <c r="P28" s="76"/>
      <c r="Q28" s="115"/>
      <c r="R28" s="76"/>
      <c r="S28" s="76"/>
      <c r="T28" s="76"/>
      <c r="U28" s="76"/>
    </row>
    <row r="29" spans="1:21" ht="15.75" x14ac:dyDescent="0.25">
      <c r="A29" s="65"/>
      <c r="B29" s="65"/>
      <c r="C29" s="77" t="s">
        <v>71</v>
      </c>
      <c r="E29" s="35"/>
      <c r="L29" s="76"/>
      <c r="M29" s="28"/>
      <c r="N29" s="28"/>
      <c r="O29" s="161"/>
      <c r="P29" s="76"/>
      <c r="Q29" s="115"/>
      <c r="R29" s="76"/>
      <c r="S29" s="76"/>
      <c r="T29" s="76"/>
      <c r="U29" s="76"/>
    </row>
    <row r="30" spans="1:21" ht="15.75" x14ac:dyDescent="0.25">
      <c r="A30" s="65"/>
      <c r="B30" s="65"/>
      <c r="C30" s="77" t="s">
        <v>71</v>
      </c>
      <c r="E30" s="35"/>
      <c r="L30" s="76"/>
      <c r="M30" s="28"/>
      <c r="N30" s="28"/>
      <c r="O30" s="161"/>
      <c r="P30" s="76"/>
      <c r="Q30" s="115"/>
      <c r="R30" s="76"/>
      <c r="S30" s="76"/>
      <c r="T30" s="76"/>
      <c r="U30" s="76"/>
    </row>
    <row r="31" spans="1:21" ht="15.75" x14ac:dyDescent="0.25">
      <c r="A31" s="65"/>
      <c r="B31" s="65"/>
      <c r="C31" s="32"/>
      <c r="E31" s="35"/>
      <c r="L31" s="76"/>
      <c r="M31" s="28"/>
      <c r="N31" s="28"/>
      <c r="O31" s="114"/>
      <c r="P31" s="76"/>
      <c r="Q31" s="115"/>
      <c r="R31" s="76"/>
      <c r="S31" s="76"/>
      <c r="T31" s="76"/>
      <c r="U31" s="76"/>
    </row>
    <row r="32" spans="1:21" x14ac:dyDescent="0.25">
      <c r="A32" s="65"/>
      <c r="B32" s="65"/>
      <c r="C32" s="72"/>
      <c r="L32" s="76"/>
      <c r="M32" s="28"/>
      <c r="N32" s="28"/>
      <c r="O32" s="162"/>
      <c r="P32" s="76"/>
      <c r="Q32" s="76"/>
      <c r="R32" s="76"/>
      <c r="S32" s="76"/>
      <c r="T32" s="76"/>
      <c r="U32" s="76"/>
    </row>
    <row r="33" spans="1:22" x14ac:dyDescent="0.25">
      <c r="A33" s="65"/>
      <c r="B33" s="65"/>
      <c r="C33" s="72"/>
      <c r="L33" s="76"/>
      <c r="M33" s="28"/>
      <c r="N33" s="28"/>
      <c r="O33" s="162"/>
      <c r="P33" s="76"/>
      <c r="Q33" s="76"/>
      <c r="R33" s="76"/>
      <c r="S33" s="76"/>
      <c r="T33" s="76"/>
      <c r="U33" s="76"/>
    </row>
    <row r="34" spans="1:22" x14ac:dyDescent="0.25">
      <c r="A34" s="65"/>
      <c r="B34" s="65"/>
      <c r="C34" s="72"/>
      <c r="L34" s="76"/>
      <c r="M34" s="28"/>
      <c r="N34" s="28"/>
      <c r="O34" s="162"/>
      <c r="P34" s="76"/>
      <c r="Q34" s="76"/>
      <c r="R34" s="76"/>
      <c r="S34" s="76"/>
      <c r="T34" s="76"/>
      <c r="U34" s="76"/>
    </row>
    <row r="35" spans="1:22" x14ac:dyDescent="0.25">
      <c r="A35" s="65"/>
      <c r="B35" s="65"/>
      <c r="C35" s="72"/>
      <c r="E35" s="59" t="s">
        <v>254</v>
      </c>
      <c r="L35" s="76"/>
      <c r="M35" s="28"/>
      <c r="N35" s="28"/>
      <c r="O35" s="162"/>
      <c r="P35" s="76"/>
      <c r="Q35" s="76"/>
      <c r="R35" s="76"/>
      <c r="S35" s="76"/>
      <c r="T35" s="76"/>
      <c r="U35" s="76"/>
    </row>
    <row r="36" spans="1:22" x14ac:dyDescent="0.25">
      <c r="A36" s="65"/>
      <c r="B36" s="65"/>
      <c r="C36" s="72"/>
      <c r="L36" s="76"/>
      <c r="M36" s="28"/>
      <c r="N36" s="28"/>
      <c r="O36" s="162"/>
      <c r="P36" s="76"/>
      <c r="Q36" s="76"/>
      <c r="R36" s="76"/>
      <c r="S36" s="76"/>
      <c r="T36" s="76"/>
      <c r="U36" s="76"/>
    </row>
    <row r="37" spans="1:22" x14ac:dyDescent="0.25">
      <c r="A37" s="65"/>
      <c r="B37" s="65"/>
      <c r="C37" s="73"/>
      <c r="L37" s="76"/>
      <c r="M37" s="28"/>
      <c r="N37" s="28"/>
      <c r="O37" s="163"/>
      <c r="P37" s="76"/>
      <c r="Q37" s="76"/>
      <c r="R37" s="76"/>
      <c r="S37" s="76"/>
      <c r="T37" s="76"/>
      <c r="U37" s="76"/>
    </row>
    <row r="38" spans="1:22" x14ac:dyDescent="0.25">
      <c r="A38" s="65"/>
      <c r="B38" s="65"/>
      <c r="C38" s="65"/>
      <c r="L38" s="76"/>
      <c r="M38" s="28"/>
      <c r="N38" s="28"/>
      <c r="O38" s="28"/>
      <c r="P38" s="76"/>
      <c r="Q38" s="76"/>
      <c r="R38" s="76"/>
      <c r="S38" s="76"/>
      <c r="T38" s="76"/>
      <c r="U38" s="76"/>
    </row>
    <row r="39" spans="1:22" x14ac:dyDescent="0.25">
      <c r="B39" s="64"/>
      <c r="C39" s="64"/>
      <c r="D39" s="61"/>
      <c r="L39" s="76"/>
      <c r="M39" s="75"/>
      <c r="N39" s="75"/>
      <c r="O39" s="75"/>
      <c r="P39" s="75"/>
      <c r="Q39" s="76"/>
      <c r="R39" s="76"/>
      <c r="S39" s="76"/>
      <c r="T39" s="76"/>
      <c r="U39" s="76"/>
    </row>
    <row r="40" spans="1:22" x14ac:dyDescent="0.25">
      <c r="A40" s="64"/>
      <c r="B40" s="61" t="s">
        <v>49</v>
      </c>
      <c r="L40" s="76"/>
      <c r="M40" s="75"/>
      <c r="N40" s="75"/>
      <c r="O40" s="75"/>
      <c r="P40" s="76"/>
      <c r="Q40" s="76"/>
      <c r="R40" s="76"/>
      <c r="S40" s="76"/>
      <c r="T40" s="76"/>
      <c r="U40" s="76"/>
    </row>
    <row r="41" spans="1:22" x14ac:dyDescent="0.25">
      <c r="B41" s="64" t="e">
        <f>C39/A40</f>
        <v>#DIV/0!</v>
      </c>
      <c r="C41" s="61" t="s">
        <v>50</v>
      </c>
      <c r="L41" s="76"/>
      <c r="M41" s="75"/>
      <c r="N41" s="75"/>
      <c r="O41" s="75"/>
      <c r="P41" s="76"/>
      <c r="Q41" s="76"/>
      <c r="R41" s="76"/>
      <c r="S41" s="76"/>
      <c r="T41" s="76"/>
      <c r="U41" s="76"/>
    </row>
    <row r="42" spans="1:22" x14ac:dyDescent="0.25">
      <c r="D42" s="65">
        <v>2.5</v>
      </c>
      <c r="E42" s="61" t="s">
        <v>51</v>
      </c>
      <c r="L42" s="76"/>
      <c r="M42" s="75"/>
      <c r="N42" s="75"/>
      <c r="O42" s="75"/>
      <c r="P42" s="28"/>
      <c r="Q42" s="75"/>
      <c r="R42" s="76"/>
      <c r="S42" s="76"/>
      <c r="T42" s="76"/>
      <c r="U42" s="76"/>
    </row>
    <row r="43" spans="1:22" x14ac:dyDescent="0.25">
      <c r="D43" s="67">
        <v>0.85</v>
      </c>
      <c r="E43" s="61" t="s">
        <v>52</v>
      </c>
      <c r="L43" s="76"/>
      <c r="M43" s="75"/>
      <c r="N43" s="75"/>
      <c r="O43" s="75"/>
      <c r="P43" s="118"/>
      <c r="Q43" s="75"/>
      <c r="R43" s="76"/>
      <c r="S43" s="76"/>
      <c r="T43" s="76"/>
      <c r="U43" s="76"/>
    </row>
    <row r="44" spans="1:22" x14ac:dyDescent="0.25">
      <c r="L44" s="76"/>
      <c r="M44" s="75"/>
      <c r="N44" s="75"/>
      <c r="O44" s="75"/>
      <c r="P44" s="76"/>
      <c r="Q44" s="76"/>
      <c r="R44" s="76"/>
      <c r="S44" s="76"/>
      <c r="T44" s="76"/>
      <c r="U44" s="76"/>
    </row>
    <row r="45" spans="1:22" ht="24" customHeight="1" x14ac:dyDescent="0.25">
      <c r="A45" s="96" t="s">
        <v>107</v>
      </c>
      <c r="L45" s="76"/>
      <c r="M45" s="164"/>
      <c r="N45" s="75"/>
      <c r="O45" s="75"/>
      <c r="P45" s="76"/>
      <c r="Q45" s="76"/>
      <c r="R45" s="76"/>
      <c r="S45" s="76"/>
      <c r="T45" s="76"/>
      <c r="U45" s="76"/>
    </row>
    <row r="46" spans="1:22" ht="21" x14ac:dyDescent="0.35">
      <c r="A46" s="74"/>
      <c r="B46" s="75"/>
      <c r="C46" s="75"/>
      <c r="D46" s="76"/>
      <c r="E46" s="76"/>
      <c r="F46" s="76"/>
      <c r="G46" s="76"/>
      <c r="H46" s="76"/>
      <c r="I46" s="76"/>
      <c r="J46" s="76"/>
      <c r="K46" s="76"/>
      <c r="M46" s="74"/>
      <c r="N46" s="75"/>
      <c r="O46" s="75"/>
      <c r="P46" s="76"/>
      <c r="Q46" s="76"/>
      <c r="R46" s="76"/>
      <c r="S46" s="76"/>
      <c r="T46" s="76"/>
      <c r="U46" s="76"/>
      <c r="V46" s="76"/>
    </row>
    <row r="47" spans="1:22" x14ac:dyDescent="0.25">
      <c r="A47" s="75"/>
      <c r="B47" s="28"/>
      <c r="C47" s="75"/>
      <c r="D47" s="76"/>
      <c r="E47" s="76"/>
      <c r="F47" s="76"/>
      <c r="G47" s="76"/>
      <c r="H47" s="76"/>
      <c r="I47" s="76"/>
      <c r="J47" s="76"/>
      <c r="K47" s="76"/>
      <c r="M47" s="75"/>
      <c r="N47" s="28"/>
      <c r="O47" s="75"/>
      <c r="P47" s="76"/>
      <c r="Q47" s="76"/>
      <c r="R47" s="76"/>
      <c r="S47" s="76"/>
      <c r="T47" s="76"/>
      <c r="U47" s="76"/>
      <c r="V47" s="76"/>
    </row>
    <row r="48" spans="1:22" x14ac:dyDescent="0.25">
      <c r="A48" s="75"/>
      <c r="B48" s="28"/>
      <c r="C48" s="75"/>
      <c r="D48" s="76"/>
      <c r="E48" s="76"/>
      <c r="F48" s="76"/>
      <c r="G48" s="76"/>
      <c r="H48" s="76"/>
      <c r="I48" s="76"/>
      <c r="J48" s="76"/>
      <c r="K48" s="76"/>
      <c r="M48" s="75"/>
      <c r="N48" s="28"/>
      <c r="O48" s="75"/>
      <c r="P48" s="76"/>
      <c r="Q48" s="76"/>
      <c r="R48" s="76"/>
      <c r="S48" s="76"/>
      <c r="T48" s="76"/>
      <c r="U48" s="76"/>
      <c r="V48" s="76"/>
    </row>
    <row r="49" spans="1:22" x14ac:dyDescent="0.25">
      <c r="A49" s="75"/>
      <c r="B49" s="25"/>
      <c r="C49" s="75"/>
      <c r="D49" s="75"/>
      <c r="E49" s="76"/>
      <c r="F49" s="76"/>
      <c r="G49" s="76"/>
      <c r="H49" s="76"/>
      <c r="I49" s="76"/>
      <c r="J49" s="76"/>
      <c r="K49" s="76"/>
      <c r="M49" s="75"/>
      <c r="N49" s="25"/>
      <c r="O49" s="75"/>
      <c r="P49" s="75"/>
      <c r="Q49" s="76"/>
      <c r="R49" s="76"/>
      <c r="S49" s="76"/>
      <c r="T49" s="76"/>
      <c r="U49" s="76"/>
      <c r="V49" s="76"/>
    </row>
    <row r="50" spans="1:22" x14ac:dyDescent="0.25">
      <c r="A50" s="78"/>
      <c r="B50" s="79"/>
      <c r="C50" s="78"/>
      <c r="D50" s="80"/>
      <c r="E50" s="80"/>
      <c r="F50" s="76"/>
      <c r="G50" s="76"/>
      <c r="H50" s="76"/>
      <c r="I50" s="76"/>
      <c r="J50" s="76"/>
      <c r="K50" s="76"/>
      <c r="M50" s="78"/>
      <c r="N50" s="79"/>
      <c r="O50" s="78"/>
      <c r="P50" s="80"/>
      <c r="Q50" s="80"/>
      <c r="R50" s="76"/>
      <c r="S50" s="76"/>
      <c r="T50" s="76"/>
      <c r="U50" s="76"/>
      <c r="V50" s="76"/>
    </row>
    <row r="51" spans="1:22" x14ac:dyDescent="0.25">
      <c r="A51" s="78"/>
      <c r="B51" s="78"/>
      <c r="C51" s="78"/>
      <c r="D51" s="80"/>
      <c r="E51" s="80"/>
      <c r="F51" s="75"/>
      <c r="G51" s="75"/>
      <c r="H51" s="75"/>
      <c r="I51" s="75"/>
      <c r="J51" s="75"/>
      <c r="K51" s="76"/>
      <c r="M51" s="78"/>
      <c r="N51" s="78"/>
      <c r="O51" s="78"/>
      <c r="P51" s="80"/>
      <c r="Q51" s="80"/>
      <c r="R51" s="75"/>
      <c r="S51" s="75"/>
      <c r="T51" s="75"/>
      <c r="U51" s="75"/>
      <c r="V51" s="75"/>
    </row>
    <row r="52" spans="1:22" ht="26.25" x14ac:dyDescent="0.25">
      <c r="A52" s="81"/>
      <c r="B52" s="82"/>
      <c r="C52" s="82"/>
      <c r="D52" s="83"/>
      <c r="E52" s="83"/>
      <c r="F52" s="76"/>
      <c r="G52" s="76"/>
      <c r="H52" s="76"/>
      <c r="I52" s="76"/>
      <c r="J52" s="76"/>
      <c r="K52" s="76"/>
      <c r="M52" s="81"/>
      <c r="N52" s="82"/>
      <c r="O52" s="82"/>
      <c r="P52" s="83"/>
      <c r="Q52" s="83"/>
      <c r="R52" s="76"/>
      <c r="S52" s="76"/>
      <c r="T52" s="76"/>
      <c r="U52" s="76"/>
      <c r="V52" s="76"/>
    </row>
    <row r="53" spans="1:22" x14ac:dyDescent="0.25">
      <c r="A53" s="78"/>
      <c r="B53" s="84"/>
      <c r="C53" s="84"/>
      <c r="D53" s="83"/>
      <c r="E53" s="83"/>
      <c r="F53" s="76"/>
      <c r="G53" s="76"/>
      <c r="H53" s="76"/>
      <c r="I53" s="76"/>
      <c r="J53" s="76"/>
      <c r="K53" s="76"/>
      <c r="M53" s="78"/>
      <c r="N53" s="84"/>
      <c r="O53" s="84"/>
      <c r="P53" s="83"/>
      <c r="Q53" s="83"/>
      <c r="R53" s="76"/>
      <c r="S53" s="76"/>
      <c r="T53" s="76"/>
      <c r="U53" s="76"/>
      <c r="V53" s="76"/>
    </row>
    <row r="54" spans="1:22" x14ac:dyDescent="0.25">
      <c r="A54" s="79"/>
      <c r="B54" s="84"/>
      <c r="C54" s="85"/>
      <c r="D54" s="83"/>
      <c r="E54" s="86"/>
      <c r="F54" s="75"/>
      <c r="G54" s="76"/>
      <c r="H54" s="76"/>
      <c r="I54" s="76"/>
      <c r="J54" s="76"/>
      <c r="K54" s="76"/>
      <c r="M54" s="79"/>
      <c r="N54" s="84"/>
      <c r="O54" s="85"/>
      <c r="P54" s="83"/>
      <c r="Q54" s="86"/>
      <c r="R54" s="75"/>
      <c r="S54" s="76"/>
      <c r="T54" s="76"/>
      <c r="U54" s="76"/>
      <c r="V54" s="76"/>
    </row>
    <row r="55" spans="1:22" x14ac:dyDescent="0.25">
      <c r="A55" s="79"/>
      <c r="B55" s="84"/>
      <c r="C55" s="85"/>
      <c r="D55" s="83"/>
      <c r="E55" s="86"/>
      <c r="F55" s="75"/>
      <c r="G55" s="76"/>
      <c r="H55" s="76"/>
      <c r="I55" s="76"/>
      <c r="J55" s="76"/>
      <c r="K55" s="76"/>
      <c r="M55" s="79"/>
      <c r="N55" s="84"/>
      <c r="O55" s="85"/>
      <c r="P55" s="83"/>
      <c r="Q55" s="86"/>
      <c r="R55" s="75"/>
      <c r="S55" s="76"/>
      <c r="T55" s="76"/>
      <c r="U55" s="76"/>
      <c r="V55" s="76"/>
    </row>
    <row r="56" spans="1:22" x14ac:dyDescent="0.25">
      <c r="A56" s="79"/>
      <c r="B56" s="84"/>
      <c r="C56" s="85"/>
      <c r="D56" s="83"/>
      <c r="E56" s="86"/>
      <c r="F56" s="75"/>
      <c r="G56" s="76"/>
      <c r="H56" s="76"/>
      <c r="I56" s="76"/>
      <c r="J56" s="76"/>
      <c r="K56" s="76"/>
      <c r="M56" s="79"/>
      <c r="N56" s="84"/>
      <c r="O56" s="85"/>
      <c r="P56" s="83"/>
      <c r="Q56" s="86"/>
      <c r="R56" s="75"/>
      <c r="S56" s="76"/>
      <c r="T56" s="76"/>
      <c r="U56" s="76"/>
      <c r="V56" s="76"/>
    </row>
    <row r="57" spans="1:22" x14ac:dyDescent="0.25">
      <c r="A57" s="79"/>
      <c r="B57" s="84"/>
      <c r="C57" s="85"/>
      <c r="D57" s="83"/>
      <c r="E57" s="86"/>
      <c r="F57" s="75"/>
      <c r="G57" s="76"/>
      <c r="H57" s="76"/>
      <c r="I57" s="76"/>
      <c r="J57" s="76"/>
      <c r="K57" s="76"/>
      <c r="M57" s="79"/>
      <c r="N57" s="84"/>
      <c r="O57" s="85"/>
      <c r="P57" s="83"/>
      <c r="Q57" s="86"/>
      <c r="R57" s="75"/>
      <c r="S57" s="76"/>
      <c r="T57" s="76"/>
      <c r="U57" s="76"/>
      <c r="V57" s="76"/>
    </row>
    <row r="58" spans="1:22" x14ac:dyDescent="0.25">
      <c r="A58" s="79"/>
      <c r="B58" s="84"/>
      <c r="C58" s="85"/>
      <c r="D58" s="83"/>
      <c r="E58" s="86"/>
      <c r="F58" s="75"/>
      <c r="G58" s="76"/>
      <c r="H58" s="76"/>
      <c r="I58" s="76"/>
      <c r="J58" s="76"/>
      <c r="K58" s="76"/>
      <c r="M58" s="79"/>
      <c r="N58" s="84"/>
      <c r="O58" s="85"/>
      <c r="P58" s="83"/>
      <c r="Q58" s="86"/>
      <c r="R58" s="75"/>
      <c r="S58" s="76"/>
      <c r="T58" s="76"/>
      <c r="U58" s="76"/>
      <c r="V58" s="76"/>
    </row>
    <row r="59" spans="1:22" x14ac:dyDescent="0.25">
      <c r="A59" s="79"/>
      <c r="B59" s="84"/>
      <c r="C59" s="85"/>
      <c r="D59" s="83"/>
      <c r="E59" s="86"/>
      <c r="F59" s="75"/>
      <c r="G59" s="76"/>
      <c r="H59" s="76"/>
      <c r="I59" s="76"/>
      <c r="J59" s="76"/>
      <c r="K59" s="76"/>
      <c r="M59" s="79"/>
      <c r="N59" s="84"/>
      <c r="O59" s="85"/>
      <c r="P59" s="83"/>
      <c r="Q59" s="86"/>
      <c r="R59" s="75"/>
      <c r="S59" s="76"/>
      <c r="T59" s="76"/>
      <c r="U59" s="76"/>
      <c r="V59" s="76"/>
    </row>
    <row r="60" spans="1:22" x14ac:dyDescent="0.25">
      <c r="A60" s="79"/>
      <c r="B60" s="84"/>
      <c r="C60" s="85"/>
      <c r="D60" s="83"/>
      <c r="E60" s="86"/>
      <c r="F60" s="75"/>
      <c r="G60" s="76"/>
      <c r="H60" s="76"/>
      <c r="I60" s="76"/>
      <c r="J60" s="76"/>
      <c r="K60" s="76"/>
      <c r="M60" s="79"/>
      <c r="N60" s="84"/>
      <c r="O60" s="85"/>
      <c r="P60" s="83"/>
      <c r="Q60" s="86"/>
      <c r="R60" s="75"/>
      <c r="S60" s="76"/>
      <c r="T60" s="76"/>
      <c r="U60" s="76"/>
      <c r="V60" s="76"/>
    </row>
    <row r="61" spans="1:22" x14ac:dyDescent="0.25">
      <c r="A61" s="79"/>
      <c r="B61" s="84"/>
      <c r="C61" s="85"/>
      <c r="D61" s="83"/>
      <c r="E61" s="86"/>
      <c r="F61" s="75"/>
      <c r="G61" s="76"/>
      <c r="H61" s="76"/>
      <c r="I61" s="76"/>
      <c r="J61" s="76"/>
      <c r="K61" s="76"/>
      <c r="M61" s="79"/>
      <c r="N61" s="84"/>
      <c r="O61" s="85"/>
      <c r="P61" s="83"/>
      <c r="Q61" s="86"/>
      <c r="R61" s="75"/>
      <c r="S61" s="76"/>
      <c r="T61" s="76"/>
      <c r="U61" s="76"/>
      <c r="V61" s="76"/>
    </row>
    <row r="62" spans="1:22" x14ac:dyDescent="0.25">
      <c r="A62" s="79"/>
      <c r="B62" s="84"/>
      <c r="C62" s="85"/>
      <c r="D62" s="83"/>
      <c r="E62" s="86"/>
      <c r="F62" s="75"/>
      <c r="G62" s="76"/>
      <c r="H62" s="76"/>
      <c r="I62" s="76"/>
      <c r="J62" s="76"/>
      <c r="K62" s="76"/>
      <c r="M62" s="79"/>
      <c r="N62" s="84"/>
      <c r="O62" s="85"/>
      <c r="P62" s="83"/>
      <c r="Q62" s="86"/>
      <c r="R62" s="75"/>
      <c r="S62" s="76"/>
      <c r="T62" s="76"/>
      <c r="U62" s="76"/>
      <c r="V62" s="76"/>
    </row>
    <row r="63" spans="1:22" x14ac:dyDescent="0.25">
      <c r="A63" s="79"/>
      <c r="B63" s="84"/>
      <c r="C63" s="85"/>
      <c r="D63" s="83"/>
      <c r="E63" s="86"/>
      <c r="F63" s="75"/>
      <c r="G63" s="76"/>
      <c r="H63" s="76"/>
      <c r="I63" s="76"/>
      <c r="J63" s="76"/>
      <c r="K63" s="76"/>
      <c r="M63" s="79"/>
      <c r="N63" s="84"/>
      <c r="O63" s="85"/>
      <c r="P63" s="83"/>
      <c r="Q63" s="86"/>
      <c r="R63" s="75"/>
      <c r="S63" s="76"/>
      <c r="T63" s="76"/>
      <c r="U63" s="76"/>
      <c r="V63" s="76"/>
    </row>
    <row r="64" spans="1:22" x14ac:dyDescent="0.25">
      <c r="A64" s="79"/>
      <c r="B64" s="84"/>
      <c r="C64" s="85"/>
      <c r="D64" s="83"/>
      <c r="E64" s="86"/>
      <c r="F64" s="75"/>
      <c r="G64" s="76"/>
      <c r="H64" s="76"/>
      <c r="I64" s="76"/>
      <c r="J64" s="76"/>
      <c r="K64" s="76"/>
      <c r="M64" s="79"/>
      <c r="N64" s="84"/>
      <c r="O64" s="85"/>
      <c r="P64" s="83"/>
      <c r="Q64" s="86"/>
      <c r="R64" s="75"/>
      <c r="S64" s="76"/>
      <c r="T64" s="76"/>
      <c r="U64" s="76"/>
      <c r="V64" s="76"/>
    </row>
    <row r="65" spans="1:22" x14ac:dyDescent="0.25">
      <c r="A65" s="79"/>
      <c r="B65" s="84"/>
      <c r="C65" s="85"/>
      <c r="D65" s="83"/>
      <c r="E65" s="86"/>
      <c r="F65" s="76"/>
      <c r="G65" s="76"/>
      <c r="H65" s="76"/>
      <c r="I65" s="76"/>
      <c r="J65" s="76"/>
      <c r="K65" s="76"/>
      <c r="M65" s="79"/>
      <c r="N65" s="84"/>
      <c r="O65" s="85"/>
      <c r="P65" s="83"/>
      <c r="Q65" s="86"/>
      <c r="R65" s="76"/>
      <c r="S65" s="76"/>
      <c r="T65" s="76"/>
      <c r="U65" s="76"/>
      <c r="V65" s="76"/>
    </row>
    <row r="66" spans="1:22" x14ac:dyDescent="0.25">
      <c r="A66" s="79"/>
      <c r="B66" s="84"/>
      <c r="C66" s="85"/>
      <c r="D66" s="83"/>
      <c r="E66" s="86"/>
      <c r="F66" s="76"/>
      <c r="G66" s="76"/>
      <c r="H66" s="76"/>
      <c r="I66" s="76"/>
      <c r="J66" s="76"/>
      <c r="K66" s="76"/>
      <c r="M66" s="79"/>
      <c r="N66" s="84"/>
      <c r="O66" s="85"/>
      <c r="P66" s="83"/>
      <c r="Q66" s="86"/>
      <c r="R66" s="76"/>
      <c r="S66" s="76"/>
      <c r="T66" s="76"/>
      <c r="U66" s="76"/>
      <c r="V66" s="76"/>
    </row>
    <row r="67" spans="1:22" x14ac:dyDescent="0.25">
      <c r="A67" s="79"/>
      <c r="B67" s="84"/>
      <c r="C67" s="85"/>
      <c r="D67" s="83"/>
      <c r="E67" s="83"/>
      <c r="F67" s="76"/>
      <c r="G67" s="76"/>
      <c r="H67" s="76"/>
      <c r="I67" s="76"/>
      <c r="J67" s="76"/>
      <c r="K67" s="76"/>
      <c r="M67" s="79"/>
      <c r="N67" s="84"/>
      <c r="O67" s="85"/>
      <c r="P67" s="83"/>
      <c r="Q67" s="83"/>
      <c r="R67" s="76"/>
      <c r="S67" s="76"/>
      <c r="T67" s="76"/>
      <c r="U67" s="76"/>
      <c r="V67" s="76"/>
    </row>
    <row r="68" spans="1:22" x14ac:dyDescent="0.25">
      <c r="A68" s="79"/>
      <c r="B68" s="84"/>
      <c r="C68" s="85"/>
      <c r="D68" s="83"/>
      <c r="E68" s="86"/>
      <c r="F68" s="76"/>
      <c r="G68" s="76"/>
      <c r="H68" s="76"/>
      <c r="I68" s="76"/>
      <c r="J68" s="76"/>
      <c r="K68" s="76"/>
      <c r="M68" s="79"/>
      <c r="N68" s="84"/>
      <c r="O68" s="85"/>
      <c r="P68" s="83"/>
      <c r="Q68" s="86"/>
      <c r="R68" s="76"/>
      <c r="S68" s="76"/>
      <c r="T68" s="76"/>
      <c r="U68" s="76"/>
      <c r="V68" s="76"/>
    </row>
    <row r="69" spans="1:22" x14ac:dyDescent="0.25">
      <c r="A69" s="79"/>
      <c r="B69" s="84"/>
      <c r="C69" s="85"/>
      <c r="D69" s="83"/>
      <c r="E69" s="86"/>
      <c r="F69" s="76"/>
      <c r="G69" s="76"/>
      <c r="H69" s="76"/>
      <c r="I69" s="76"/>
      <c r="J69" s="76"/>
      <c r="K69" s="76"/>
      <c r="M69" s="79"/>
      <c r="N69" s="84"/>
      <c r="O69" s="85"/>
      <c r="P69" s="83"/>
      <c r="Q69" s="86"/>
      <c r="R69" s="76"/>
      <c r="S69" s="76"/>
      <c r="T69" s="76"/>
      <c r="U69" s="76"/>
      <c r="V69" s="76"/>
    </row>
    <row r="70" spans="1:22" x14ac:dyDescent="0.25">
      <c r="A70" s="79"/>
      <c r="B70" s="84"/>
      <c r="C70" s="85"/>
      <c r="D70" s="83"/>
      <c r="E70" s="83"/>
      <c r="F70" s="76"/>
      <c r="G70" s="76"/>
      <c r="H70" s="76"/>
      <c r="I70" s="76"/>
      <c r="J70" s="76"/>
      <c r="K70" s="76"/>
      <c r="M70" s="79"/>
      <c r="N70" s="84"/>
      <c r="O70" s="85"/>
      <c r="P70" s="83"/>
      <c r="Q70" s="83"/>
      <c r="R70" s="76"/>
      <c r="S70" s="76"/>
      <c r="T70" s="76"/>
      <c r="U70" s="76"/>
      <c r="V70" s="76"/>
    </row>
    <row r="71" spans="1:22" x14ac:dyDescent="0.25">
      <c r="A71" s="79"/>
      <c r="B71" s="84"/>
      <c r="C71" s="85"/>
      <c r="D71" s="83"/>
      <c r="E71" s="83"/>
      <c r="F71" s="76"/>
      <c r="G71" s="76"/>
      <c r="H71" s="76"/>
      <c r="I71" s="76"/>
      <c r="J71" s="76"/>
      <c r="K71" s="76"/>
      <c r="M71" s="79"/>
      <c r="N71" s="84"/>
      <c r="O71" s="85"/>
      <c r="P71" s="83"/>
      <c r="Q71" s="83"/>
      <c r="R71" s="76"/>
      <c r="S71" s="76"/>
      <c r="T71" s="76"/>
      <c r="U71" s="76"/>
      <c r="V71" s="76"/>
    </row>
    <row r="72" spans="1:22" ht="15.75" x14ac:dyDescent="0.25">
      <c r="A72" s="79"/>
      <c r="B72" s="84"/>
      <c r="C72" s="85"/>
      <c r="D72" s="83"/>
      <c r="E72" s="87"/>
      <c r="F72" s="76"/>
      <c r="G72" s="76"/>
      <c r="H72" s="76"/>
      <c r="I72" s="76"/>
      <c r="J72" s="76"/>
      <c r="K72" s="76"/>
      <c r="M72" s="79"/>
      <c r="N72" s="84"/>
      <c r="O72" s="85"/>
      <c r="P72" s="83"/>
      <c r="Q72" s="87"/>
      <c r="R72" s="76"/>
      <c r="S72" s="76"/>
      <c r="T72" s="76"/>
      <c r="U72" s="76"/>
      <c r="V72" s="76"/>
    </row>
    <row r="73" spans="1:22" ht="15.75" x14ac:dyDescent="0.25">
      <c r="A73" s="79"/>
      <c r="B73" s="84"/>
      <c r="C73" s="85"/>
      <c r="D73" s="83"/>
      <c r="E73" s="87"/>
      <c r="F73" s="76"/>
      <c r="G73" s="76"/>
      <c r="H73" s="76"/>
      <c r="I73" s="76"/>
      <c r="J73" s="76"/>
      <c r="K73" s="76"/>
      <c r="M73" s="79"/>
      <c r="N73" s="84"/>
      <c r="O73" s="85"/>
      <c r="P73" s="83"/>
      <c r="Q73" s="87"/>
      <c r="R73" s="76"/>
      <c r="S73" s="76"/>
      <c r="T73" s="76"/>
      <c r="U73" s="76"/>
      <c r="V73" s="76"/>
    </row>
    <row r="74" spans="1:22" ht="15.75" x14ac:dyDescent="0.25">
      <c r="A74" s="79"/>
      <c r="B74" s="84"/>
      <c r="C74" s="85"/>
      <c r="D74" s="83"/>
      <c r="E74" s="87"/>
      <c r="F74" s="76"/>
      <c r="G74" s="76"/>
      <c r="H74" s="76"/>
      <c r="I74" s="76"/>
      <c r="J74" s="76"/>
      <c r="K74" s="76"/>
      <c r="M74" s="79"/>
      <c r="N74" s="84"/>
      <c r="O74" s="85"/>
      <c r="P74" s="83"/>
      <c r="Q74" s="87"/>
      <c r="R74" s="76"/>
      <c r="S74" s="76"/>
      <c r="T74" s="76"/>
      <c r="U74" s="76"/>
      <c r="V74" s="76"/>
    </row>
    <row r="75" spans="1:22" ht="15.75" x14ac:dyDescent="0.25">
      <c r="A75" s="79"/>
      <c r="B75" s="84"/>
      <c r="C75" s="85"/>
      <c r="D75" s="83"/>
      <c r="E75" s="87"/>
      <c r="F75" s="76"/>
      <c r="G75" s="76"/>
      <c r="H75" s="76"/>
      <c r="I75" s="76"/>
      <c r="J75" s="76"/>
      <c r="K75" s="76"/>
      <c r="M75" s="79"/>
      <c r="N75" s="84"/>
      <c r="O75" s="85"/>
      <c r="P75" s="83"/>
      <c r="Q75" s="87"/>
      <c r="R75" s="76"/>
      <c r="S75" s="76"/>
      <c r="T75" s="76"/>
      <c r="U75" s="76"/>
      <c r="V75" s="76"/>
    </row>
    <row r="76" spans="1:22" ht="15.75" x14ac:dyDescent="0.25">
      <c r="A76" s="79"/>
      <c r="B76" s="84"/>
      <c r="C76" s="85"/>
      <c r="D76" s="83"/>
      <c r="E76" s="87"/>
      <c r="F76" s="76"/>
      <c r="G76" s="76"/>
      <c r="H76" s="76"/>
      <c r="I76" s="76"/>
      <c r="J76" s="76"/>
      <c r="K76" s="76"/>
      <c r="M76" s="79"/>
      <c r="N76" s="84"/>
      <c r="O76" s="85"/>
      <c r="P76" s="83"/>
      <c r="Q76" s="87"/>
      <c r="R76" s="76"/>
      <c r="S76" s="76"/>
      <c r="T76" s="76"/>
      <c r="U76" s="76"/>
      <c r="V76" s="76"/>
    </row>
    <row r="77" spans="1:22" x14ac:dyDescent="0.25">
      <c r="A77" s="79"/>
      <c r="B77" s="84"/>
      <c r="C77" s="85"/>
      <c r="D77" s="83"/>
      <c r="E77" s="83"/>
      <c r="F77" s="76"/>
      <c r="G77" s="76"/>
      <c r="H77" s="76"/>
      <c r="I77" s="76"/>
      <c r="J77" s="76"/>
      <c r="K77" s="76"/>
      <c r="M77" s="79"/>
      <c r="N77" s="84"/>
      <c r="O77" s="85"/>
      <c r="P77" s="83"/>
      <c r="Q77" s="83"/>
      <c r="R77" s="76"/>
      <c r="S77" s="76"/>
      <c r="T77" s="76"/>
      <c r="U77" s="76"/>
      <c r="V77" s="76"/>
    </row>
    <row r="78" spans="1:22" x14ac:dyDescent="0.25">
      <c r="A78" s="79"/>
      <c r="B78" s="84"/>
      <c r="C78" s="85"/>
      <c r="D78" s="83"/>
      <c r="E78" s="83"/>
      <c r="F78" s="76"/>
      <c r="G78" s="76"/>
      <c r="H78" s="76"/>
      <c r="I78" s="76"/>
      <c r="J78" s="76"/>
      <c r="K78" s="76"/>
      <c r="M78" s="79"/>
      <c r="N78" s="84"/>
      <c r="O78" s="85"/>
      <c r="P78" s="83"/>
      <c r="Q78" s="83"/>
      <c r="R78" s="76"/>
      <c r="S78" s="76"/>
      <c r="T78" s="76"/>
      <c r="U78" s="76"/>
      <c r="V78" s="76"/>
    </row>
    <row r="79" spans="1:22" x14ac:dyDescent="0.25">
      <c r="A79" s="79"/>
      <c r="B79" s="84"/>
      <c r="C79" s="85"/>
      <c r="D79" s="83"/>
      <c r="E79" s="83"/>
      <c r="F79" s="76"/>
      <c r="G79" s="76"/>
      <c r="H79" s="76"/>
      <c r="I79" s="76"/>
      <c r="J79" s="76"/>
      <c r="K79" s="76"/>
      <c r="M79" s="79"/>
      <c r="N79" s="84"/>
      <c r="O79" s="85"/>
      <c r="P79" s="83"/>
      <c r="Q79" s="83"/>
      <c r="R79" s="76"/>
      <c r="S79" s="76"/>
      <c r="T79" s="76"/>
      <c r="U79" s="76"/>
      <c r="V79" s="76"/>
    </row>
    <row r="80" spans="1:22" x14ac:dyDescent="0.25">
      <c r="A80" s="79"/>
      <c r="B80" s="84"/>
      <c r="C80" s="85"/>
      <c r="D80" s="83"/>
      <c r="E80" s="83"/>
      <c r="F80" s="76"/>
      <c r="G80" s="76"/>
      <c r="H80" s="76"/>
      <c r="I80" s="76"/>
      <c r="J80" s="76"/>
      <c r="K80" s="76"/>
      <c r="M80" s="79"/>
      <c r="N80" s="84"/>
      <c r="O80" s="85"/>
      <c r="P80" s="83"/>
      <c r="Q80" s="83"/>
      <c r="R80" s="76"/>
      <c r="S80" s="76"/>
      <c r="T80" s="76"/>
      <c r="U80" s="76"/>
      <c r="V80" s="76"/>
    </row>
    <row r="81" spans="1:22" x14ac:dyDescent="0.25">
      <c r="A81" s="79"/>
      <c r="B81" s="84"/>
      <c r="C81" s="85"/>
      <c r="D81" s="83"/>
      <c r="E81" s="83"/>
      <c r="F81" s="76"/>
      <c r="G81" s="76"/>
      <c r="H81" s="76"/>
      <c r="I81" s="76"/>
      <c r="J81" s="76"/>
      <c r="K81" s="76"/>
      <c r="M81" s="79"/>
      <c r="N81" s="84"/>
      <c r="O81" s="85"/>
      <c r="P81" s="83"/>
      <c r="Q81" s="83"/>
      <c r="R81" s="76"/>
      <c r="S81" s="76"/>
      <c r="T81" s="76"/>
      <c r="U81" s="76"/>
      <c r="V81" s="76"/>
    </row>
    <row r="82" spans="1:22" x14ac:dyDescent="0.25">
      <c r="A82" s="79"/>
      <c r="B82" s="84"/>
      <c r="C82" s="84"/>
      <c r="D82" s="83"/>
      <c r="E82" s="83"/>
      <c r="F82" s="76"/>
      <c r="G82" s="76"/>
      <c r="H82" s="76"/>
      <c r="I82" s="76"/>
      <c r="J82" s="76"/>
      <c r="K82" s="76"/>
      <c r="M82" s="79"/>
      <c r="N82" s="84"/>
      <c r="O82" s="84"/>
      <c r="P82" s="83"/>
      <c r="Q82" s="83"/>
      <c r="R82" s="76"/>
      <c r="S82" s="76"/>
      <c r="T82" s="76"/>
      <c r="U82" s="76"/>
      <c r="V82" s="76"/>
    </row>
    <row r="83" spans="1:22" x14ac:dyDescent="0.25">
      <c r="A83" s="79"/>
      <c r="B83" s="84"/>
      <c r="C83" s="84"/>
      <c r="D83" s="83"/>
      <c r="E83" s="83"/>
      <c r="F83" s="76"/>
      <c r="G83" s="76"/>
      <c r="H83" s="76"/>
      <c r="I83" s="76"/>
      <c r="J83" s="76"/>
      <c r="K83" s="76"/>
      <c r="M83" s="79"/>
      <c r="N83" s="84"/>
      <c r="O83" s="84"/>
      <c r="P83" s="83"/>
      <c r="Q83" s="83"/>
      <c r="R83" s="76"/>
      <c r="S83" s="76"/>
      <c r="T83" s="76"/>
      <c r="U83" s="76"/>
      <c r="V83" s="76"/>
    </row>
    <row r="84" spans="1:22" x14ac:dyDescent="0.25">
      <c r="A84" s="78"/>
      <c r="B84" s="86"/>
      <c r="C84" s="86"/>
      <c r="D84" s="86"/>
      <c r="E84" s="83"/>
      <c r="F84" s="76"/>
      <c r="G84" s="76"/>
      <c r="H84" s="76"/>
      <c r="I84" s="76"/>
      <c r="J84" s="76"/>
      <c r="K84" s="76"/>
      <c r="M84" s="78"/>
      <c r="N84" s="86"/>
      <c r="O84" s="86"/>
      <c r="P84" s="86"/>
      <c r="Q84" s="83"/>
      <c r="R84" s="76"/>
      <c r="S84" s="76"/>
      <c r="T84" s="76"/>
      <c r="U84" s="76"/>
      <c r="V84" s="76"/>
    </row>
    <row r="85" spans="1:22" x14ac:dyDescent="0.25">
      <c r="A85" s="78"/>
      <c r="B85" s="86"/>
      <c r="C85" s="86"/>
      <c r="D85" s="83"/>
      <c r="E85" s="83"/>
      <c r="F85" s="76"/>
      <c r="G85" s="76"/>
      <c r="H85" s="76"/>
      <c r="I85" s="76"/>
      <c r="J85" s="76"/>
      <c r="K85" s="76"/>
      <c r="M85" s="78"/>
      <c r="N85" s="86"/>
      <c r="O85" s="86"/>
      <c r="P85" s="83"/>
      <c r="Q85" s="83"/>
      <c r="R85" s="76"/>
      <c r="S85" s="76"/>
      <c r="T85" s="76"/>
      <c r="U85" s="76"/>
      <c r="V85" s="76"/>
    </row>
    <row r="86" spans="1:22" x14ac:dyDescent="0.25">
      <c r="A86" s="78"/>
      <c r="B86" s="86"/>
      <c r="C86" s="86"/>
      <c r="D86" s="83"/>
      <c r="E86" s="83"/>
      <c r="F86" s="76"/>
      <c r="G86" s="76"/>
      <c r="H86" s="76"/>
      <c r="I86" s="76"/>
      <c r="J86" s="76"/>
      <c r="K86" s="76"/>
      <c r="M86" s="78"/>
      <c r="N86" s="86"/>
      <c r="O86" s="86"/>
      <c r="P86" s="83"/>
      <c r="Q86" s="83"/>
      <c r="R86" s="76"/>
      <c r="S86" s="76"/>
      <c r="T86" s="76"/>
      <c r="U86" s="76"/>
      <c r="V86" s="76"/>
    </row>
    <row r="87" spans="1:22" x14ac:dyDescent="0.25">
      <c r="A87" s="78"/>
      <c r="B87" s="86"/>
      <c r="C87" s="86"/>
      <c r="D87" s="84"/>
      <c r="E87" s="86"/>
      <c r="F87" s="76"/>
      <c r="G87" s="76"/>
      <c r="H87" s="76"/>
      <c r="I87" s="76"/>
      <c r="J87" s="76"/>
      <c r="K87" s="76"/>
      <c r="M87" s="78"/>
      <c r="N87" s="86"/>
      <c r="O87" s="86"/>
      <c r="P87" s="84"/>
      <c r="Q87" s="86"/>
      <c r="R87" s="76"/>
      <c r="S87" s="76"/>
      <c r="T87" s="76"/>
      <c r="U87" s="76"/>
      <c r="V87" s="76"/>
    </row>
    <row r="88" spans="1:22" x14ac:dyDescent="0.25">
      <c r="A88" s="78"/>
      <c r="B88" s="86"/>
      <c r="C88" s="86"/>
      <c r="D88" s="88"/>
      <c r="E88" s="86"/>
      <c r="F88" s="76"/>
      <c r="G88" s="76"/>
      <c r="H88" s="76"/>
      <c r="I88" s="76"/>
      <c r="J88" s="76"/>
      <c r="K88" s="76"/>
      <c r="M88" s="78"/>
      <c r="N88" s="86"/>
      <c r="O88" s="86"/>
      <c r="P88" s="88"/>
      <c r="Q88" s="86"/>
      <c r="R88" s="76"/>
      <c r="S88" s="76"/>
      <c r="T88" s="76"/>
      <c r="U88" s="76"/>
      <c r="V88" s="76"/>
    </row>
    <row r="89" spans="1:22" x14ac:dyDescent="0.25">
      <c r="A89" s="78"/>
      <c r="B89" s="86"/>
      <c r="C89" s="86"/>
      <c r="D89" s="83"/>
      <c r="E89" s="83"/>
      <c r="F89" s="76"/>
      <c r="G89" s="76"/>
      <c r="H89" s="76"/>
      <c r="I89" s="76"/>
      <c r="J89" s="76"/>
      <c r="K89" s="76"/>
      <c r="M89" s="78"/>
      <c r="N89" s="86"/>
      <c r="O89" s="86"/>
      <c r="P89" s="83"/>
      <c r="Q89" s="83"/>
      <c r="R89" s="76"/>
      <c r="S89" s="76"/>
      <c r="T89" s="76"/>
      <c r="U89" s="76"/>
      <c r="V89" s="76"/>
    </row>
    <row r="90" spans="1:22" x14ac:dyDescent="0.25">
      <c r="A90" s="78"/>
      <c r="B90" s="86"/>
      <c r="C90" s="86"/>
      <c r="D90" s="83"/>
      <c r="E90" s="83"/>
      <c r="F90" s="76"/>
      <c r="G90" s="76"/>
      <c r="H90" s="76"/>
      <c r="I90" s="76"/>
      <c r="J90" s="76"/>
      <c r="K90" s="76"/>
      <c r="M90" s="78"/>
      <c r="N90" s="86"/>
      <c r="O90" s="86"/>
      <c r="P90" s="83"/>
      <c r="Q90" s="83"/>
      <c r="R90" s="76"/>
      <c r="S90" s="76"/>
      <c r="T90" s="76"/>
      <c r="U90" s="76"/>
      <c r="V90" s="76"/>
    </row>
    <row r="91" spans="1:22" x14ac:dyDescent="0.25">
      <c r="A91" s="78"/>
      <c r="B91" s="86"/>
      <c r="C91" s="86"/>
      <c r="D91" s="83"/>
      <c r="E91" s="83"/>
      <c r="F91" s="76"/>
      <c r="G91" s="76"/>
      <c r="H91" s="76"/>
      <c r="I91" s="76"/>
      <c r="J91" s="76"/>
      <c r="K91" s="76"/>
      <c r="M91" s="78"/>
      <c r="N91" s="86"/>
      <c r="O91" s="86"/>
      <c r="P91" s="83"/>
      <c r="Q91" s="83"/>
      <c r="R91" s="76"/>
      <c r="S91" s="76"/>
      <c r="T91" s="76"/>
      <c r="U91" s="76"/>
      <c r="V91" s="76"/>
    </row>
    <row r="92" spans="1:22" x14ac:dyDescent="0.25">
      <c r="A92" s="78"/>
      <c r="B92" s="86"/>
      <c r="C92" s="86"/>
      <c r="D92" s="83"/>
      <c r="E92" s="83"/>
      <c r="F92" s="76"/>
      <c r="G92" s="76"/>
      <c r="H92" s="76"/>
      <c r="I92" s="76"/>
      <c r="J92" s="76"/>
      <c r="K92" s="76"/>
      <c r="M92" s="78"/>
      <c r="N92" s="86"/>
      <c r="O92" s="86"/>
      <c r="P92" s="83"/>
      <c r="Q92" s="83"/>
      <c r="R92" s="76"/>
      <c r="S92" s="76"/>
      <c r="T92" s="76"/>
      <c r="U92" s="76"/>
      <c r="V92" s="76"/>
    </row>
    <row r="93" spans="1:22" x14ac:dyDescent="0.25">
      <c r="A93" s="78"/>
      <c r="B93" s="86"/>
      <c r="C93" s="86"/>
      <c r="D93" s="83"/>
      <c r="E93" s="83"/>
      <c r="F93" s="76"/>
      <c r="G93" s="76"/>
      <c r="H93" s="76"/>
      <c r="I93" s="76"/>
      <c r="J93" s="76"/>
      <c r="K93" s="76"/>
      <c r="M93" s="78"/>
      <c r="N93" s="86"/>
      <c r="O93" s="86"/>
      <c r="P93" s="83"/>
      <c r="Q93" s="83"/>
      <c r="R93" s="76"/>
      <c r="S93" s="76"/>
      <c r="T93" s="76"/>
      <c r="U93" s="76"/>
      <c r="V93" s="76"/>
    </row>
    <row r="94" spans="1:22" x14ac:dyDescent="0.25">
      <c r="A94" s="78"/>
      <c r="B94" s="86"/>
      <c r="C94" s="86"/>
      <c r="D94" s="83"/>
      <c r="E94" s="83"/>
      <c r="F94" s="76"/>
      <c r="G94" s="76"/>
      <c r="H94" s="76"/>
      <c r="I94" s="76"/>
      <c r="J94" s="76"/>
      <c r="K94" s="76"/>
      <c r="M94" s="78"/>
      <c r="N94" s="86"/>
      <c r="O94" s="86"/>
      <c r="P94" s="83"/>
      <c r="Q94" s="83"/>
      <c r="R94" s="76"/>
      <c r="S94" s="76"/>
      <c r="T94" s="76"/>
      <c r="U94" s="76"/>
      <c r="V94" s="76"/>
    </row>
    <row r="95" spans="1:22" x14ac:dyDescent="0.25">
      <c r="A95" s="78"/>
      <c r="B95" s="86"/>
      <c r="C95" s="86"/>
      <c r="D95" s="83"/>
      <c r="E95" s="83"/>
      <c r="F95" s="76"/>
      <c r="G95" s="76"/>
      <c r="H95" s="76"/>
      <c r="I95" s="76"/>
      <c r="J95" s="76"/>
      <c r="K95" s="76"/>
      <c r="M95" s="78"/>
      <c r="N95" s="86"/>
      <c r="O95" s="86"/>
      <c r="P95" s="83"/>
      <c r="Q95" s="83"/>
      <c r="R95" s="76"/>
      <c r="S95" s="76"/>
      <c r="T95" s="76"/>
      <c r="U95" s="76"/>
      <c r="V95" s="76"/>
    </row>
    <row r="96" spans="1:22" x14ac:dyDescent="0.25">
      <c r="A96" s="78"/>
      <c r="B96" s="86"/>
      <c r="C96" s="86"/>
      <c r="D96" s="83"/>
      <c r="E96" s="83"/>
      <c r="F96" s="76"/>
      <c r="G96" s="76"/>
      <c r="H96" s="76"/>
      <c r="I96" s="76"/>
      <c r="J96" s="76"/>
      <c r="K96" s="76"/>
      <c r="M96" s="78"/>
      <c r="N96" s="86"/>
      <c r="O96" s="86"/>
      <c r="P96" s="83"/>
      <c r="Q96" s="83"/>
      <c r="R96" s="76"/>
      <c r="S96" s="76"/>
      <c r="T96" s="76"/>
      <c r="U96" s="76"/>
      <c r="V96" s="76"/>
    </row>
    <row r="97" spans="1:22" x14ac:dyDescent="0.25">
      <c r="A97" s="78"/>
      <c r="B97" s="86"/>
      <c r="C97" s="86"/>
      <c r="D97" s="83"/>
      <c r="E97" s="83"/>
      <c r="F97" s="76"/>
      <c r="G97" s="76"/>
      <c r="H97" s="76"/>
      <c r="I97" s="76"/>
      <c r="J97" s="76"/>
      <c r="K97" s="76"/>
      <c r="M97" s="78"/>
      <c r="N97" s="86"/>
      <c r="O97" s="86"/>
      <c r="P97" s="83"/>
      <c r="Q97" s="83"/>
      <c r="R97" s="76"/>
      <c r="S97" s="76"/>
      <c r="T97" s="76"/>
      <c r="U97" s="76"/>
      <c r="V97" s="76"/>
    </row>
    <row r="98" spans="1:22" x14ac:dyDescent="0.25">
      <c r="A98" s="78"/>
      <c r="B98" s="86"/>
      <c r="C98" s="86"/>
      <c r="D98" s="83"/>
      <c r="E98" s="83"/>
      <c r="F98" s="76"/>
      <c r="G98" s="76"/>
      <c r="H98" s="76"/>
      <c r="I98" s="76"/>
      <c r="J98" s="76"/>
      <c r="K98" s="76"/>
      <c r="M98" s="78"/>
      <c r="N98" s="86"/>
      <c r="O98" s="86"/>
      <c r="P98" s="83"/>
      <c r="Q98" s="83"/>
      <c r="R98" s="76"/>
      <c r="S98" s="76"/>
      <c r="T98" s="76"/>
      <c r="U98" s="76"/>
      <c r="V98" s="76"/>
    </row>
    <row r="99" spans="1:22" x14ac:dyDescent="0.25">
      <c r="A99" s="78"/>
      <c r="B99" s="86"/>
      <c r="C99" s="86"/>
      <c r="D99" s="83"/>
      <c r="E99" s="83"/>
      <c r="F99" s="76"/>
      <c r="G99" s="76"/>
      <c r="H99" s="76"/>
      <c r="I99" s="76"/>
      <c r="J99" s="76"/>
      <c r="K99" s="76"/>
      <c r="M99" s="78"/>
      <c r="N99" s="86"/>
      <c r="O99" s="86"/>
      <c r="P99" s="83"/>
      <c r="Q99" s="83"/>
      <c r="R99" s="76"/>
      <c r="S99" s="76"/>
      <c r="T99" s="76"/>
      <c r="U99" s="76"/>
      <c r="V99" s="76"/>
    </row>
    <row r="100" spans="1:22" x14ac:dyDescent="0.25">
      <c r="A100" s="78"/>
      <c r="B100" s="86"/>
      <c r="C100" s="86"/>
      <c r="D100" s="83"/>
      <c r="E100" s="83"/>
      <c r="F100" s="76"/>
      <c r="G100" s="76"/>
      <c r="H100" s="76"/>
      <c r="I100" s="76"/>
      <c r="J100" s="76"/>
      <c r="K100" s="76"/>
      <c r="M100" s="78"/>
      <c r="N100" s="86"/>
      <c r="O100" s="86"/>
      <c r="P100" s="83"/>
      <c r="Q100" s="83"/>
      <c r="R100" s="76"/>
      <c r="S100" s="76"/>
      <c r="T100" s="76"/>
      <c r="U100" s="76"/>
      <c r="V100" s="76"/>
    </row>
    <row r="101" spans="1:22" x14ac:dyDescent="0.25">
      <c r="A101" s="78"/>
      <c r="B101" s="86"/>
      <c r="C101" s="86"/>
      <c r="D101" s="83"/>
      <c r="E101" s="83"/>
      <c r="F101" s="76"/>
      <c r="G101" s="76"/>
      <c r="H101" s="76"/>
      <c r="I101" s="76"/>
      <c r="J101" s="76"/>
      <c r="K101" s="76"/>
      <c r="M101" s="78"/>
      <c r="N101" s="86"/>
      <c r="O101" s="86"/>
      <c r="P101" s="83"/>
      <c r="Q101" s="83"/>
      <c r="R101" s="76"/>
      <c r="S101" s="76"/>
      <c r="T101" s="76"/>
      <c r="U101" s="76"/>
      <c r="V101" s="76"/>
    </row>
    <row r="102" spans="1:22" x14ac:dyDescent="0.25">
      <c r="A102" s="78"/>
      <c r="B102" s="86"/>
      <c r="C102" s="86"/>
      <c r="D102" s="83"/>
      <c r="E102" s="83"/>
      <c r="F102" s="76"/>
      <c r="G102" s="76"/>
      <c r="H102" s="76"/>
      <c r="I102" s="76"/>
      <c r="J102" s="76"/>
      <c r="K102" s="76"/>
      <c r="M102" s="78"/>
      <c r="N102" s="86"/>
      <c r="O102" s="86"/>
      <c r="P102" s="83"/>
      <c r="Q102" s="83"/>
      <c r="R102" s="76"/>
      <c r="S102" s="76"/>
      <c r="T102" s="76"/>
      <c r="U102" s="76"/>
      <c r="V102" s="76"/>
    </row>
    <row r="103" spans="1:22" x14ac:dyDescent="0.25">
      <c r="A103" s="78"/>
      <c r="B103" s="86"/>
      <c r="C103" s="86"/>
      <c r="D103" s="83"/>
      <c r="E103" s="83"/>
      <c r="F103" s="76"/>
      <c r="G103" s="76"/>
      <c r="H103" s="76"/>
      <c r="I103" s="76"/>
      <c r="J103" s="76"/>
      <c r="K103" s="76"/>
      <c r="M103" s="78"/>
      <c r="N103" s="86"/>
      <c r="O103" s="86"/>
      <c r="P103" s="83"/>
      <c r="Q103" s="83"/>
      <c r="R103" s="76"/>
      <c r="S103" s="76"/>
      <c r="T103" s="76"/>
      <c r="U103" s="76"/>
      <c r="V103" s="76"/>
    </row>
    <row r="104" spans="1:22" x14ac:dyDescent="0.25">
      <c r="A104" s="78"/>
      <c r="B104" s="86"/>
      <c r="C104" s="86"/>
      <c r="D104" s="83"/>
      <c r="E104" s="83"/>
      <c r="F104" s="76"/>
      <c r="G104" s="76"/>
      <c r="H104" s="76"/>
      <c r="I104" s="76"/>
      <c r="J104" s="76"/>
      <c r="K104" s="76"/>
      <c r="M104" s="78"/>
      <c r="N104" s="86"/>
      <c r="O104" s="86"/>
      <c r="P104" s="83"/>
      <c r="Q104" s="83"/>
      <c r="R104" s="76"/>
      <c r="S104" s="76"/>
      <c r="T104" s="76"/>
      <c r="U104" s="76"/>
      <c r="V104" s="76"/>
    </row>
    <row r="105" spans="1:22" x14ac:dyDescent="0.25">
      <c r="A105" s="78"/>
      <c r="B105" s="86"/>
      <c r="C105" s="86"/>
      <c r="D105" s="83"/>
      <c r="E105" s="83"/>
      <c r="F105" s="76"/>
      <c r="G105" s="76"/>
      <c r="H105" s="76"/>
      <c r="I105" s="76"/>
      <c r="J105" s="76"/>
      <c r="K105" s="76"/>
      <c r="M105" s="78"/>
      <c r="N105" s="86"/>
      <c r="O105" s="86"/>
      <c r="P105" s="83"/>
      <c r="Q105" s="83"/>
      <c r="R105" s="76"/>
      <c r="S105" s="76"/>
      <c r="T105" s="76"/>
      <c r="U105" s="76"/>
      <c r="V105" s="76"/>
    </row>
    <row r="106" spans="1:22" x14ac:dyDescent="0.25">
      <c r="A106" s="78"/>
      <c r="B106" s="86"/>
      <c r="C106" s="86"/>
      <c r="D106" s="83"/>
      <c r="E106" s="83"/>
      <c r="F106" s="76"/>
      <c r="G106" s="76"/>
      <c r="H106" s="76"/>
      <c r="I106" s="76"/>
      <c r="J106" s="76"/>
      <c r="K106" s="76"/>
      <c r="M106" s="78"/>
      <c r="N106" s="86"/>
      <c r="O106" s="86"/>
      <c r="P106" s="83"/>
      <c r="Q106" s="83"/>
      <c r="R106" s="76"/>
      <c r="S106" s="76"/>
      <c r="T106" s="76"/>
      <c r="U106" s="76"/>
      <c r="V106" s="76"/>
    </row>
    <row r="107" spans="1:22" x14ac:dyDescent="0.25">
      <c r="A107" s="78"/>
      <c r="B107" s="86"/>
      <c r="C107" s="86"/>
      <c r="D107" s="83"/>
      <c r="E107" s="83"/>
      <c r="F107" s="76"/>
      <c r="G107" s="76"/>
      <c r="H107" s="76"/>
      <c r="I107" s="76"/>
      <c r="J107" s="76"/>
      <c r="K107" s="76"/>
      <c r="M107" s="78"/>
      <c r="N107" s="86"/>
      <c r="O107" s="86"/>
      <c r="P107" s="83"/>
      <c r="Q107" s="83"/>
      <c r="R107" s="76"/>
      <c r="S107" s="76"/>
      <c r="T107" s="76"/>
      <c r="U107" s="76"/>
      <c r="V107" s="76"/>
    </row>
    <row r="108" spans="1:22" x14ac:dyDescent="0.25">
      <c r="A108" s="78"/>
      <c r="B108" s="86"/>
      <c r="C108" s="86"/>
      <c r="D108" s="83"/>
      <c r="E108" s="83"/>
      <c r="F108" s="76"/>
      <c r="G108" s="76"/>
      <c r="H108" s="76"/>
      <c r="I108" s="76"/>
      <c r="J108" s="76"/>
      <c r="K108" s="76"/>
      <c r="M108" s="78"/>
      <c r="N108" s="86"/>
      <c r="O108" s="86"/>
      <c r="P108" s="83"/>
      <c r="Q108" s="83"/>
      <c r="R108" s="76"/>
      <c r="S108" s="76"/>
      <c r="T108" s="76"/>
      <c r="U108" s="76"/>
      <c r="V108" s="76"/>
    </row>
    <row r="109" spans="1:22" x14ac:dyDescent="0.25">
      <c r="A109" s="78"/>
      <c r="B109" s="86"/>
      <c r="C109" s="86"/>
      <c r="D109" s="83"/>
      <c r="E109" s="83"/>
      <c r="F109" s="76"/>
      <c r="G109" s="76"/>
      <c r="H109" s="76"/>
      <c r="I109" s="76"/>
      <c r="J109" s="76"/>
      <c r="K109" s="76"/>
      <c r="M109" s="78"/>
      <c r="N109" s="86"/>
      <c r="O109" s="86"/>
      <c r="P109" s="83"/>
      <c r="Q109" s="83"/>
      <c r="R109" s="76"/>
      <c r="S109" s="76"/>
      <c r="T109" s="76"/>
      <c r="U109" s="76"/>
      <c r="V109" s="76"/>
    </row>
    <row r="110" spans="1:22" x14ac:dyDescent="0.25">
      <c r="A110" s="78"/>
      <c r="B110" s="86"/>
      <c r="C110" s="86"/>
      <c r="D110" s="83"/>
      <c r="E110" s="83"/>
      <c r="F110" s="76"/>
      <c r="G110" s="76"/>
      <c r="H110" s="76"/>
      <c r="I110" s="76"/>
      <c r="J110" s="76"/>
      <c r="K110" s="76"/>
      <c r="M110" s="78"/>
      <c r="N110" s="86"/>
      <c r="O110" s="86"/>
      <c r="P110" s="83"/>
      <c r="Q110" s="83"/>
      <c r="R110" s="76"/>
      <c r="S110" s="76"/>
      <c r="T110" s="76"/>
      <c r="U110" s="76"/>
      <c r="V110" s="76"/>
    </row>
    <row r="111" spans="1:22" x14ac:dyDescent="0.25">
      <c r="A111" s="78"/>
      <c r="B111" s="86"/>
      <c r="C111" s="86"/>
      <c r="D111" s="83"/>
      <c r="E111" s="83"/>
      <c r="F111" s="76"/>
      <c r="G111" s="76"/>
      <c r="H111" s="76"/>
      <c r="I111" s="76"/>
      <c r="J111" s="76"/>
      <c r="K111" s="76"/>
      <c r="M111" s="78"/>
      <c r="N111" s="86"/>
      <c r="O111" s="86"/>
      <c r="P111" s="83"/>
      <c r="Q111" s="83"/>
      <c r="R111" s="76"/>
      <c r="S111" s="76"/>
      <c r="T111" s="76"/>
      <c r="U111" s="76"/>
      <c r="V111" s="76"/>
    </row>
    <row r="112" spans="1:22" x14ac:dyDescent="0.25">
      <c r="A112" s="78"/>
      <c r="B112" s="86"/>
      <c r="C112" s="86"/>
      <c r="D112" s="83"/>
      <c r="E112" s="83"/>
      <c r="F112" s="76"/>
      <c r="G112" s="76"/>
      <c r="H112" s="76"/>
      <c r="I112" s="76"/>
      <c r="J112" s="76"/>
      <c r="K112" s="76"/>
      <c r="M112" s="78"/>
      <c r="N112" s="86"/>
      <c r="O112" s="86"/>
      <c r="P112" s="83"/>
      <c r="Q112" s="83"/>
      <c r="R112" s="76"/>
      <c r="S112" s="76"/>
      <c r="T112" s="76"/>
      <c r="U112" s="76"/>
      <c r="V112" s="76"/>
    </row>
    <row r="113" spans="1:22" x14ac:dyDescent="0.25">
      <c r="A113" s="78"/>
      <c r="B113" s="86"/>
      <c r="C113" s="86"/>
      <c r="D113" s="83"/>
      <c r="E113" s="83"/>
      <c r="F113" s="76"/>
      <c r="G113" s="76"/>
      <c r="H113" s="76"/>
      <c r="I113" s="76"/>
      <c r="J113" s="76"/>
      <c r="K113" s="76"/>
      <c r="M113" s="78"/>
      <c r="N113" s="86"/>
      <c r="O113" s="86"/>
      <c r="P113" s="83"/>
      <c r="Q113" s="83"/>
      <c r="R113" s="76"/>
      <c r="S113" s="76"/>
      <c r="T113" s="76"/>
      <c r="U113" s="76"/>
      <c r="V113" s="76"/>
    </row>
    <row r="114" spans="1:22" x14ac:dyDescent="0.25">
      <c r="A114" s="78"/>
      <c r="B114" s="86"/>
      <c r="C114" s="86"/>
      <c r="D114" s="83"/>
      <c r="E114" s="83"/>
      <c r="F114" s="76"/>
      <c r="G114" s="76"/>
      <c r="H114" s="76"/>
      <c r="I114" s="76"/>
      <c r="J114" s="76"/>
      <c r="K114" s="76"/>
      <c r="M114" s="78"/>
      <c r="N114" s="86"/>
      <c r="O114" s="86"/>
      <c r="P114" s="83"/>
      <c r="Q114" s="83"/>
      <c r="R114" s="76"/>
      <c r="S114" s="76"/>
      <c r="T114" s="76"/>
      <c r="U114" s="76"/>
      <c r="V114" s="76"/>
    </row>
    <row r="115" spans="1:22" x14ac:dyDescent="0.25">
      <c r="A115" s="78"/>
      <c r="B115" s="86"/>
      <c r="C115" s="86"/>
      <c r="D115" s="83"/>
      <c r="E115" s="83"/>
      <c r="F115" s="76"/>
      <c r="G115" s="76"/>
      <c r="H115" s="76"/>
      <c r="I115" s="76"/>
      <c r="J115" s="76"/>
      <c r="K115" s="76"/>
      <c r="M115" s="78"/>
      <c r="N115" s="86"/>
      <c r="O115" s="86"/>
      <c r="P115" s="83"/>
      <c r="Q115" s="83"/>
      <c r="R115" s="76"/>
      <c r="S115" s="76"/>
      <c r="T115" s="76"/>
      <c r="U115" s="76"/>
      <c r="V115" s="76"/>
    </row>
    <row r="116" spans="1:22" x14ac:dyDescent="0.25">
      <c r="A116" s="78"/>
      <c r="B116" s="86"/>
      <c r="C116" s="86"/>
      <c r="D116" s="83"/>
      <c r="E116" s="83"/>
      <c r="F116" s="76"/>
      <c r="G116" s="76"/>
      <c r="H116" s="76"/>
      <c r="I116" s="76"/>
      <c r="J116" s="76"/>
      <c r="K116" s="76"/>
      <c r="M116" s="78"/>
      <c r="N116" s="86"/>
      <c r="O116" s="86"/>
      <c r="P116" s="83"/>
      <c r="Q116" s="83"/>
      <c r="R116" s="76"/>
      <c r="S116" s="76"/>
      <c r="T116" s="76"/>
      <c r="U116" s="76"/>
      <c r="V116" s="76"/>
    </row>
    <row r="117" spans="1:22" x14ac:dyDescent="0.25">
      <c r="A117" s="78"/>
      <c r="B117" s="86"/>
      <c r="C117" s="86"/>
      <c r="D117" s="83"/>
      <c r="E117" s="83"/>
      <c r="F117" s="76"/>
      <c r="G117" s="76"/>
      <c r="H117" s="76"/>
      <c r="I117" s="76"/>
      <c r="J117" s="76"/>
      <c r="K117" s="76"/>
      <c r="M117" s="78"/>
      <c r="N117" s="86"/>
      <c r="O117" s="86"/>
      <c r="P117" s="83"/>
      <c r="Q117" s="83"/>
      <c r="R117" s="76"/>
      <c r="S117" s="76"/>
      <c r="T117" s="76"/>
      <c r="U117" s="76"/>
      <c r="V117" s="76"/>
    </row>
    <row r="118" spans="1:22" x14ac:dyDescent="0.25">
      <c r="A118" s="78"/>
      <c r="B118" s="86"/>
      <c r="C118" s="86"/>
      <c r="D118" s="83"/>
      <c r="E118" s="83"/>
      <c r="F118" s="76"/>
      <c r="G118" s="76"/>
      <c r="H118" s="76"/>
      <c r="I118" s="76"/>
      <c r="J118" s="76"/>
      <c r="K118" s="76"/>
      <c r="M118" s="78"/>
      <c r="N118" s="86"/>
      <c r="O118" s="86"/>
      <c r="P118" s="83"/>
      <c r="Q118" s="83"/>
      <c r="R118" s="76"/>
      <c r="S118" s="76"/>
      <c r="T118" s="76"/>
      <c r="U118" s="76"/>
      <c r="V118" s="76"/>
    </row>
    <row r="119" spans="1:22" x14ac:dyDescent="0.25">
      <c r="A119" s="78"/>
      <c r="B119" s="86"/>
      <c r="C119" s="86"/>
      <c r="D119" s="83"/>
      <c r="E119" s="83"/>
      <c r="F119" s="76"/>
      <c r="G119" s="76"/>
      <c r="H119" s="76"/>
      <c r="I119" s="76"/>
      <c r="J119" s="76"/>
      <c r="K119" s="76"/>
      <c r="M119" s="78"/>
      <c r="N119" s="86"/>
      <c r="O119" s="86"/>
      <c r="P119" s="83"/>
      <c r="Q119" s="83"/>
      <c r="R119" s="76"/>
      <c r="S119" s="76"/>
      <c r="T119" s="76"/>
      <c r="U119" s="76"/>
      <c r="V119" s="76"/>
    </row>
    <row r="120" spans="1:22" x14ac:dyDescent="0.25">
      <c r="A120" s="78"/>
      <c r="B120" s="86"/>
      <c r="C120" s="86"/>
      <c r="D120" s="83"/>
      <c r="E120" s="83"/>
      <c r="F120" s="76"/>
      <c r="G120" s="76"/>
      <c r="H120" s="76"/>
      <c r="I120" s="76"/>
      <c r="J120" s="76"/>
      <c r="K120" s="76"/>
      <c r="M120" s="78"/>
      <c r="N120" s="86"/>
      <c r="O120" s="86"/>
      <c r="P120" s="83"/>
      <c r="Q120" s="83"/>
      <c r="R120" s="76"/>
      <c r="S120" s="76"/>
      <c r="T120" s="76"/>
      <c r="U120" s="76"/>
      <c r="V120" s="76"/>
    </row>
    <row r="121" spans="1:22" x14ac:dyDescent="0.25">
      <c r="A121" s="78"/>
      <c r="B121" s="86"/>
      <c r="C121" s="86"/>
      <c r="D121" s="83"/>
      <c r="E121" s="83"/>
      <c r="F121" s="76"/>
      <c r="G121" s="76"/>
      <c r="H121" s="76"/>
      <c r="I121" s="76"/>
      <c r="J121" s="76"/>
      <c r="K121" s="76"/>
      <c r="M121" s="78"/>
      <c r="N121" s="86"/>
      <c r="O121" s="86"/>
      <c r="P121" s="83"/>
      <c r="Q121" s="83"/>
      <c r="R121" s="76"/>
      <c r="S121" s="76"/>
      <c r="T121" s="76"/>
      <c r="U121" s="76"/>
      <c r="V121" s="76"/>
    </row>
    <row r="122" spans="1:22" x14ac:dyDescent="0.25">
      <c r="A122" s="78"/>
      <c r="B122" s="86"/>
      <c r="C122" s="86"/>
      <c r="D122" s="83"/>
      <c r="E122" s="83"/>
      <c r="F122" s="76"/>
      <c r="G122" s="76"/>
      <c r="H122" s="76"/>
      <c r="I122" s="76"/>
      <c r="J122" s="76"/>
      <c r="K122" s="76"/>
      <c r="M122" s="78"/>
      <c r="N122" s="86"/>
      <c r="O122" s="86"/>
      <c r="P122" s="83"/>
      <c r="Q122" s="83"/>
      <c r="R122" s="76"/>
      <c r="S122" s="76"/>
      <c r="T122" s="76"/>
      <c r="U122" s="76"/>
      <c r="V122" s="76"/>
    </row>
    <row r="123" spans="1:22" x14ac:dyDescent="0.25">
      <c r="A123" s="78"/>
      <c r="B123" s="86"/>
      <c r="C123" s="86"/>
      <c r="D123" s="83"/>
      <c r="E123" s="83"/>
      <c r="F123" s="76"/>
      <c r="G123" s="76"/>
      <c r="H123" s="76"/>
      <c r="I123" s="76"/>
      <c r="J123" s="76"/>
      <c r="K123" s="76"/>
      <c r="M123" s="78"/>
      <c r="N123" s="86"/>
      <c r="O123" s="86"/>
      <c r="P123" s="83"/>
      <c r="Q123" s="83"/>
      <c r="R123" s="76"/>
      <c r="S123" s="76"/>
      <c r="T123" s="76"/>
      <c r="U123" s="76"/>
      <c r="V123" s="76"/>
    </row>
    <row r="124" spans="1:22" x14ac:dyDescent="0.25">
      <c r="A124" s="78"/>
      <c r="B124" s="86"/>
      <c r="C124" s="86"/>
      <c r="D124" s="83"/>
      <c r="E124" s="83"/>
      <c r="F124" s="76"/>
      <c r="G124" s="76"/>
      <c r="H124" s="76"/>
      <c r="I124" s="76"/>
      <c r="J124" s="76"/>
      <c r="K124" s="76"/>
      <c r="M124" s="78"/>
      <c r="N124" s="86"/>
      <c r="O124" s="86"/>
      <c r="P124" s="83"/>
      <c r="Q124" s="83"/>
      <c r="R124" s="76"/>
      <c r="S124" s="76"/>
      <c r="T124" s="76"/>
      <c r="U124" s="76"/>
      <c r="V124" s="76"/>
    </row>
    <row r="125" spans="1:22" x14ac:dyDescent="0.25">
      <c r="A125" s="78"/>
      <c r="B125" s="86"/>
      <c r="C125" s="86"/>
      <c r="D125" s="83"/>
      <c r="E125" s="83"/>
      <c r="F125" s="76"/>
      <c r="G125" s="76"/>
      <c r="H125" s="76"/>
      <c r="I125" s="76"/>
      <c r="J125" s="76"/>
      <c r="K125" s="76"/>
      <c r="M125" s="78"/>
      <c r="N125" s="86"/>
      <c r="O125" s="86"/>
      <c r="P125" s="83"/>
      <c r="Q125" s="83"/>
      <c r="R125" s="76"/>
      <c r="S125" s="76"/>
      <c r="T125" s="76"/>
      <c r="U125" s="76"/>
      <c r="V125" s="76"/>
    </row>
    <row r="126" spans="1:22" x14ac:dyDescent="0.25">
      <c r="A126" s="78"/>
      <c r="B126" s="86"/>
      <c r="C126" s="86"/>
      <c r="D126" s="83"/>
      <c r="E126" s="83"/>
      <c r="F126" s="76"/>
      <c r="G126" s="76"/>
      <c r="H126" s="76"/>
      <c r="I126" s="76"/>
      <c r="J126" s="76"/>
      <c r="K126" s="76"/>
      <c r="M126" s="78"/>
      <c r="N126" s="86"/>
      <c r="O126" s="86"/>
      <c r="P126" s="83"/>
      <c r="Q126" s="83"/>
      <c r="R126" s="76"/>
      <c r="S126" s="76"/>
      <c r="T126" s="76"/>
      <c r="U126" s="76"/>
      <c r="V126" s="76"/>
    </row>
    <row r="127" spans="1:22" x14ac:dyDescent="0.25">
      <c r="A127" s="78"/>
      <c r="B127" s="86"/>
      <c r="C127" s="86"/>
      <c r="D127" s="83"/>
      <c r="E127" s="83"/>
      <c r="F127" s="76"/>
      <c r="G127" s="76"/>
      <c r="H127" s="76"/>
      <c r="I127" s="76"/>
      <c r="J127" s="76"/>
      <c r="K127" s="76"/>
      <c r="M127" s="78"/>
      <c r="N127" s="86"/>
      <c r="O127" s="86"/>
      <c r="P127" s="83"/>
      <c r="Q127" s="83"/>
      <c r="R127" s="76"/>
      <c r="S127" s="76"/>
      <c r="T127" s="76"/>
      <c r="U127" s="76"/>
      <c r="V127" s="76"/>
    </row>
    <row r="128" spans="1:22" x14ac:dyDescent="0.25">
      <c r="A128" s="78"/>
      <c r="B128" s="86"/>
      <c r="C128" s="86"/>
      <c r="D128" s="83"/>
      <c r="E128" s="83"/>
      <c r="F128" s="76"/>
      <c r="G128" s="76"/>
      <c r="H128" s="76"/>
      <c r="I128" s="76"/>
      <c r="J128" s="76"/>
      <c r="K128" s="76"/>
      <c r="M128" s="78"/>
      <c r="N128" s="86"/>
      <c r="O128" s="86"/>
      <c r="P128" s="83"/>
      <c r="Q128" s="83"/>
      <c r="R128" s="76"/>
      <c r="S128" s="76"/>
      <c r="T128" s="76"/>
      <c r="U128" s="76"/>
      <c r="V128" s="76"/>
    </row>
    <row r="129" spans="1:22" x14ac:dyDescent="0.25">
      <c r="A129" s="78"/>
      <c r="B129" s="86"/>
      <c r="C129" s="86"/>
      <c r="D129" s="83"/>
      <c r="E129" s="83"/>
      <c r="F129" s="76"/>
      <c r="G129" s="76"/>
      <c r="H129" s="76"/>
      <c r="I129" s="76"/>
      <c r="J129" s="76"/>
      <c r="K129" s="76"/>
      <c r="M129" s="78"/>
      <c r="N129" s="86"/>
      <c r="O129" s="86"/>
      <c r="P129" s="83"/>
      <c r="Q129" s="83"/>
      <c r="R129" s="76"/>
      <c r="S129" s="76"/>
      <c r="T129" s="76"/>
      <c r="U129" s="76"/>
      <c r="V129" s="76"/>
    </row>
    <row r="130" spans="1:22" x14ac:dyDescent="0.25">
      <c r="A130" s="78"/>
      <c r="B130" s="86"/>
      <c r="C130" s="86"/>
      <c r="D130" s="83"/>
      <c r="E130" s="83"/>
      <c r="F130" s="76"/>
      <c r="G130" s="76"/>
      <c r="H130" s="76"/>
      <c r="I130" s="76"/>
      <c r="J130" s="76"/>
      <c r="K130" s="76"/>
      <c r="M130" s="78"/>
      <c r="N130" s="86"/>
      <c r="O130" s="86"/>
      <c r="P130" s="83"/>
      <c r="Q130" s="83"/>
      <c r="R130" s="76"/>
      <c r="S130" s="76"/>
      <c r="T130" s="76"/>
      <c r="U130" s="76"/>
      <c r="V130" s="76"/>
    </row>
    <row r="131" spans="1:22" x14ac:dyDescent="0.25">
      <c r="A131" s="78"/>
      <c r="B131" s="86"/>
      <c r="C131" s="86"/>
      <c r="D131" s="83"/>
      <c r="E131" s="83"/>
      <c r="F131" s="76"/>
      <c r="G131" s="76"/>
      <c r="H131" s="76"/>
      <c r="I131" s="76"/>
      <c r="J131" s="76"/>
      <c r="K131" s="76"/>
      <c r="M131" s="78"/>
      <c r="N131" s="86"/>
      <c r="O131" s="86"/>
      <c r="P131" s="83"/>
      <c r="Q131" s="83"/>
      <c r="R131" s="76"/>
      <c r="S131" s="76"/>
      <c r="T131" s="76"/>
      <c r="U131" s="76"/>
      <c r="V131" s="76"/>
    </row>
    <row r="132" spans="1:22" x14ac:dyDescent="0.25">
      <c r="A132" s="78"/>
      <c r="B132" s="86"/>
      <c r="C132" s="86"/>
      <c r="D132" s="83"/>
      <c r="E132" s="83"/>
      <c r="F132" s="76"/>
      <c r="G132" s="76"/>
      <c r="H132" s="76"/>
      <c r="I132" s="76"/>
      <c r="J132" s="76"/>
      <c r="K132" s="76"/>
      <c r="M132" s="78"/>
      <c r="N132" s="86"/>
      <c r="O132" s="86"/>
      <c r="P132" s="83"/>
      <c r="Q132" s="83"/>
      <c r="R132" s="76"/>
      <c r="S132" s="76"/>
      <c r="T132" s="76"/>
      <c r="U132" s="76"/>
      <c r="V132" s="76"/>
    </row>
    <row r="133" spans="1:22" x14ac:dyDescent="0.25">
      <c r="A133" s="78"/>
      <c r="B133" s="86"/>
      <c r="C133" s="86"/>
      <c r="D133" s="83"/>
      <c r="E133" s="83"/>
      <c r="F133" s="76"/>
      <c r="G133" s="76"/>
      <c r="H133" s="76"/>
      <c r="I133" s="76"/>
      <c r="J133" s="76"/>
      <c r="K133" s="76"/>
      <c r="M133" s="78"/>
      <c r="N133" s="86"/>
      <c r="O133" s="86"/>
      <c r="P133" s="83"/>
      <c r="Q133" s="83"/>
      <c r="R133" s="76"/>
      <c r="S133" s="76"/>
      <c r="T133" s="76"/>
      <c r="U133" s="76"/>
      <c r="V133" s="76"/>
    </row>
    <row r="134" spans="1:22" x14ac:dyDescent="0.25">
      <c r="A134" s="78"/>
      <c r="B134" s="86"/>
      <c r="C134" s="86"/>
      <c r="D134" s="83"/>
      <c r="E134" s="83"/>
      <c r="F134" s="76"/>
      <c r="G134" s="76"/>
      <c r="H134" s="76"/>
      <c r="I134" s="76"/>
      <c r="J134" s="76"/>
      <c r="K134" s="76"/>
      <c r="M134" s="78"/>
      <c r="N134" s="86"/>
      <c r="O134" s="86"/>
      <c r="P134" s="83"/>
      <c r="Q134" s="83"/>
      <c r="R134" s="76"/>
      <c r="S134" s="76"/>
      <c r="T134" s="76"/>
      <c r="U134" s="76"/>
      <c r="V134" s="76"/>
    </row>
    <row r="135" spans="1:22" x14ac:dyDescent="0.25">
      <c r="A135" s="78"/>
      <c r="B135" s="86"/>
      <c r="C135" s="86"/>
      <c r="D135" s="83"/>
      <c r="E135" s="83"/>
      <c r="F135" s="76"/>
      <c r="G135" s="76"/>
      <c r="H135" s="76"/>
      <c r="I135" s="76"/>
      <c r="J135" s="76"/>
      <c r="K135" s="76"/>
      <c r="M135" s="78"/>
      <c r="N135" s="86"/>
      <c r="O135" s="86"/>
      <c r="P135" s="83"/>
      <c r="Q135" s="83"/>
      <c r="R135" s="76"/>
      <c r="S135" s="76"/>
      <c r="T135" s="76"/>
      <c r="U135" s="76"/>
      <c r="V135" s="76"/>
    </row>
    <row r="136" spans="1:22" x14ac:dyDescent="0.25">
      <c r="A136" s="78"/>
      <c r="B136" s="86"/>
      <c r="C136" s="86"/>
      <c r="D136" s="83"/>
      <c r="E136" s="83"/>
      <c r="F136" s="76"/>
      <c r="G136" s="76"/>
      <c r="H136" s="76"/>
      <c r="I136" s="76"/>
      <c r="J136" s="76"/>
      <c r="K136" s="76"/>
      <c r="M136" s="78"/>
      <c r="N136" s="86"/>
      <c r="O136" s="86"/>
      <c r="P136" s="83"/>
      <c r="Q136" s="83"/>
      <c r="R136" s="76"/>
      <c r="S136" s="76"/>
      <c r="T136" s="76"/>
      <c r="U136" s="76"/>
      <c r="V136" s="76"/>
    </row>
    <row r="137" spans="1:22" x14ac:dyDescent="0.25">
      <c r="A137" s="78"/>
      <c r="B137" s="86"/>
      <c r="C137" s="86"/>
      <c r="D137" s="83"/>
      <c r="E137" s="83"/>
      <c r="F137" s="76"/>
      <c r="G137" s="76"/>
      <c r="H137" s="76"/>
      <c r="I137" s="76"/>
      <c r="J137" s="76"/>
      <c r="K137" s="76"/>
      <c r="M137" s="78"/>
      <c r="N137" s="86"/>
      <c r="O137" s="86"/>
      <c r="P137" s="83"/>
      <c r="Q137" s="83"/>
      <c r="R137" s="76"/>
      <c r="S137" s="76"/>
      <c r="T137" s="76"/>
      <c r="U137" s="76"/>
      <c r="V137" s="76"/>
    </row>
    <row r="138" spans="1:22" x14ac:dyDescent="0.25">
      <c r="A138" s="78"/>
      <c r="B138" s="86"/>
      <c r="C138" s="86"/>
      <c r="D138" s="83"/>
      <c r="E138" s="83"/>
      <c r="F138" s="76"/>
      <c r="G138" s="76"/>
      <c r="H138" s="76"/>
      <c r="I138" s="76"/>
      <c r="J138" s="76"/>
      <c r="K138" s="76"/>
      <c r="M138" s="78"/>
      <c r="N138" s="86"/>
      <c r="O138" s="86"/>
      <c r="P138" s="83"/>
      <c r="Q138" s="83"/>
      <c r="R138" s="76"/>
      <c r="S138" s="76"/>
      <c r="T138" s="76"/>
      <c r="U138" s="76"/>
      <c r="V138" s="76"/>
    </row>
    <row r="139" spans="1:22" x14ac:dyDescent="0.25">
      <c r="A139" s="78"/>
      <c r="B139" s="86"/>
      <c r="C139" s="86"/>
      <c r="D139" s="83"/>
      <c r="E139" s="83"/>
      <c r="F139" s="76"/>
      <c r="G139" s="76"/>
      <c r="H139" s="76"/>
      <c r="I139" s="76"/>
      <c r="J139" s="76"/>
      <c r="K139" s="76"/>
      <c r="M139" s="78"/>
      <c r="N139" s="86"/>
      <c r="O139" s="86"/>
      <c r="P139" s="83"/>
      <c r="Q139" s="83"/>
      <c r="R139" s="76"/>
      <c r="S139" s="76"/>
      <c r="T139" s="76"/>
      <c r="U139" s="76"/>
      <c r="V139" s="76"/>
    </row>
    <row r="140" spans="1:22" x14ac:dyDescent="0.25">
      <c r="A140" s="78"/>
      <c r="B140" s="86"/>
      <c r="C140" s="86"/>
      <c r="D140" s="83"/>
      <c r="E140" s="83"/>
      <c r="F140" s="76"/>
      <c r="G140" s="76"/>
      <c r="H140" s="76"/>
      <c r="I140" s="76"/>
      <c r="J140" s="76"/>
      <c r="K140" s="76"/>
      <c r="M140" s="78"/>
      <c r="N140" s="86"/>
      <c r="O140" s="86"/>
      <c r="P140" s="83"/>
      <c r="Q140" s="83"/>
      <c r="R140" s="76"/>
      <c r="S140" s="76"/>
      <c r="T140" s="76"/>
      <c r="U140" s="76"/>
      <c r="V140" s="76"/>
    </row>
    <row r="141" spans="1:22" x14ac:dyDescent="0.25">
      <c r="A141" s="78"/>
      <c r="B141" s="86"/>
      <c r="C141" s="86"/>
      <c r="D141" s="83"/>
      <c r="E141" s="83"/>
      <c r="F141" s="76"/>
      <c r="G141" s="76"/>
      <c r="H141" s="76"/>
      <c r="I141" s="76"/>
      <c r="J141" s="76"/>
      <c r="K141" s="76"/>
      <c r="M141" s="78"/>
      <c r="N141" s="86"/>
      <c r="O141" s="86"/>
      <c r="P141" s="83"/>
      <c r="Q141" s="83"/>
      <c r="R141" s="76"/>
      <c r="S141" s="76"/>
      <c r="T141" s="76"/>
      <c r="U141" s="76"/>
      <c r="V141" s="76"/>
    </row>
    <row r="142" spans="1:22" x14ac:dyDescent="0.25">
      <c r="A142" s="78"/>
      <c r="B142" s="86"/>
      <c r="C142" s="86"/>
      <c r="D142" s="83"/>
      <c r="E142" s="83"/>
      <c r="F142" s="76"/>
      <c r="G142" s="76"/>
      <c r="H142" s="76"/>
      <c r="I142" s="76"/>
      <c r="J142" s="76"/>
      <c r="K142" s="76"/>
      <c r="M142" s="78"/>
      <c r="N142" s="86"/>
      <c r="O142" s="86"/>
      <c r="P142" s="83"/>
      <c r="Q142" s="83"/>
      <c r="R142" s="76"/>
      <c r="S142" s="76"/>
      <c r="T142" s="76"/>
      <c r="U142" s="76"/>
      <c r="V142" s="76"/>
    </row>
    <row r="143" spans="1:22" x14ac:dyDescent="0.25">
      <c r="A143" s="78"/>
      <c r="B143" s="86"/>
      <c r="C143" s="86"/>
      <c r="D143" s="83"/>
      <c r="E143" s="83"/>
      <c r="F143" s="76"/>
      <c r="G143" s="76"/>
      <c r="H143" s="76"/>
      <c r="I143" s="76"/>
      <c r="J143" s="76"/>
      <c r="K143" s="76"/>
      <c r="M143" s="78"/>
      <c r="N143" s="86"/>
      <c r="O143" s="86"/>
      <c r="P143" s="83"/>
      <c r="Q143" s="83"/>
      <c r="R143" s="76"/>
      <c r="S143" s="76"/>
      <c r="T143" s="76"/>
      <c r="U143" s="76"/>
      <c r="V143" s="76"/>
    </row>
    <row r="144" spans="1:22" x14ac:dyDescent="0.25">
      <c r="A144" s="78"/>
      <c r="B144" s="86"/>
      <c r="C144" s="86"/>
      <c r="D144" s="83"/>
      <c r="E144" s="83"/>
      <c r="F144" s="76"/>
      <c r="G144" s="76"/>
      <c r="H144" s="76"/>
      <c r="I144" s="76"/>
      <c r="J144" s="76"/>
      <c r="K144" s="76"/>
      <c r="M144" s="78"/>
      <c r="N144" s="86"/>
      <c r="O144" s="86"/>
      <c r="P144" s="83"/>
      <c r="Q144" s="83"/>
      <c r="R144" s="76"/>
      <c r="S144" s="76"/>
      <c r="T144" s="76"/>
      <c r="U144" s="76"/>
      <c r="V144" s="76"/>
    </row>
    <row r="145" spans="1:22" x14ac:dyDescent="0.25">
      <c r="A145" s="78"/>
      <c r="B145" s="86"/>
      <c r="C145" s="86"/>
      <c r="D145" s="83"/>
      <c r="E145" s="83"/>
      <c r="F145" s="76"/>
      <c r="G145" s="76"/>
      <c r="H145" s="76"/>
      <c r="I145" s="76"/>
      <c r="J145" s="76"/>
      <c r="K145" s="76"/>
      <c r="M145" s="78"/>
      <c r="N145" s="86"/>
      <c r="O145" s="86"/>
      <c r="P145" s="83"/>
      <c r="Q145" s="83"/>
      <c r="R145" s="76"/>
      <c r="S145" s="76"/>
      <c r="T145" s="76"/>
      <c r="U145" s="76"/>
      <c r="V145" s="76"/>
    </row>
    <row r="146" spans="1:22" x14ac:dyDescent="0.25">
      <c r="A146" s="78"/>
      <c r="B146" s="86"/>
      <c r="C146" s="86"/>
      <c r="D146" s="83"/>
      <c r="E146" s="83"/>
      <c r="F146" s="76"/>
      <c r="G146" s="76"/>
      <c r="H146" s="76"/>
      <c r="I146" s="76"/>
      <c r="J146" s="76"/>
      <c r="K146" s="76"/>
      <c r="M146" s="78"/>
      <c r="N146" s="86"/>
      <c r="O146" s="86"/>
      <c r="P146" s="83"/>
      <c r="Q146" s="83"/>
      <c r="R146" s="76"/>
      <c r="S146" s="76"/>
      <c r="T146" s="76"/>
      <c r="U146" s="76"/>
      <c r="V146" s="76"/>
    </row>
    <row r="147" spans="1:22" x14ac:dyDescent="0.25">
      <c r="A147" s="78"/>
      <c r="B147" s="86"/>
      <c r="C147" s="86"/>
      <c r="D147" s="83"/>
      <c r="E147" s="83"/>
      <c r="F147" s="76"/>
      <c r="G147" s="76"/>
      <c r="H147" s="76"/>
      <c r="I147" s="76"/>
      <c r="J147" s="76"/>
      <c r="K147" s="76"/>
      <c r="M147" s="78"/>
      <c r="N147" s="86"/>
      <c r="O147" s="86"/>
      <c r="P147" s="83"/>
      <c r="Q147" s="83"/>
      <c r="R147" s="76"/>
      <c r="S147" s="76"/>
      <c r="T147" s="76"/>
      <c r="U147" s="76"/>
      <c r="V147" s="76"/>
    </row>
    <row r="148" spans="1:22" x14ac:dyDescent="0.25">
      <c r="A148" s="78"/>
      <c r="B148" s="86"/>
      <c r="C148" s="86"/>
      <c r="D148" s="83"/>
      <c r="E148" s="83"/>
      <c r="F148" s="76"/>
      <c r="G148" s="76"/>
      <c r="H148" s="76"/>
      <c r="I148" s="76"/>
      <c r="J148" s="76"/>
      <c r="K148" s="76"/>
      <c r="M148" s="78"/>
      <c r="N148" s="86"/>
      <c r="O148" s="86"/>
      <c r="P148" s="83"/>
      <c r="Q148" s="83"/>
      <c r="R148" s="76"/>
      <c r="S148" s="76"/>
      <c r="T148" s="76"/>
      <c r="U148" s="76"/>
      <c r="V148" s="76"/>
    </row>
    <row r="149" spans="1:22" x14ac:dyDescent="0.25">
      <c r="A149" s="78"/>
      <c r="B149" s="86"/>
      <c r="C149" s="86"/>
      <c r="D149" s="83"/>
      <c r="E149" s="83"/>
      <c r="F149" s="76"/>
      <c r="G149" s="76"/>
      <c r="H149" s="76"/>
      <c r="I149" s="76"/>
      <c r="J149" s="76"/>
      <c r="K149" s="76"/>
      <c r="M149" s="78"/>
      <c r="N149" s="86"/>
      <c r="O149" s="86"/>
      <c r="P149" s="83"/>
      <c r="Q149" s="83"/>
      <c r="R149" s="76"/>
      <c r="S149" s="76"/>
      <c r="T149" s="76"/>
      <c r="U149" s="76"/>
      <c r="V149" s="76"/>
    </row>
    <row r="150" spans="1:22" x14ac:dyDescent="0.25">
      <c r="A150" s="78"/>
      <c r="B150" s="86"/>
      <c r="C150" s="86"/>
      <c r="D150" s="83"/>
      <c r="E150" s="83"/>
      <c r="F150" s="76"/>
      <c r="G150" s="76"/>
      <c r="H150" s="76"/>
      <c r="I150" s="76"/>
      <c r="J150" s="76"/>
      <c r="K150" s="76"/>
      <c r="M150" s="78"/>
      <c r="N150" s="86"/>
      <c r="O150" s="86"/>
      <c r="P150" s="83"/>
      <c r="Q150" s="83"/>
      <c r="R150" s="76"/>
      <c r="S150" s="76"/>
      <c r="T150" s="76"/>
      <c r="U150" s="76"/>
      <c r="V150" s="76"/>
    </row>
    <row r="151" spans="1:22" x14ac:dyDescent="0.25">
      <c r="A151" s="78"/>
      <c r="B151" s="86"/>
      <c r="C151" s="86"/>
      <c r="D151" s="83"/>
      <c r="E151" s="83"/>
      <c r="F151" s="76"/>
      <c r="G151" s="76"/>
      <c r="H151" s="76"/>
      <c r="I151" s="76"/>
      <c r="J151" s="76"/>
      <c r="K151" s="76"/>
      <c r="M151" s="78"/>
      <c r="N151" s="86"/>
      <c r="O151" s="86"/>
      <c r="P151" s="83"/>
      <c r="Q151" s="83"/>
      <c r="R151" s="76"/>
      <c r="S151" s="76"/>
      <c r="T151" s="76"/>
      <c r="U151" s="76"/>
      <c r="V151" s="76"/>
    </row>
    <row r="152" spans="1:22" x14ac:dyDescent="0.25">
      <c r="A152" s="78"/>
      <c r="B152" s="86"/>
      <c r="C152" s="86"/>
      <c r="D152" s="83"/>
      <c r="E152" s="83"/>
      <c r="F152" s="76"/>
      <c r="G152" s="76"/>
      <c r="H152" s="76"/>
      <c r="I152" s="76"/>
      <c r="J152" s="76"/>
      <c r="K152" s="76"/>
      <c r="M152" s="78"/>
      <c r="N152" s="86"/>
      <c r="O152" s="86"/>
      <c r="P152" s="83"/>
      <c r="Q152" s="83"/>
      <c r="R152" s="76"/>
      <c r="S152" s="76"/>
      <c r="T152" s="76"/>
      <c r="U152" s="76"/>
      <c r="V152" s="76"/>
    </row>
    <row r="153" spans="1:22" x14ac:dyDescent="0.25">
      <c r="A153" s="78"/>
      <c r="B153" s="86"/>
      <c r="C153" s="86"/>
      <c r="D153" s="83"/>
      <c r="E153" s="83"/>
      <c r="F153" s="76"/>
      <c r="G153" s="76"/>
      <c r="H153" s="76"/>
      <c r="I153" s="76"/>
      <c r="J153" s="76"/>
      <c r="K153" s="76"/>
      <c r="M153" s="78"/>
      <c r="N153" s="86"/>
      <c r="O153" s="86"/>
      <c r="P153" s="83"/>
      <c r="Q153" s="83"/>
      <c r="R153" s="76"/>
      <c r="S153" s="76"/>
      <c r="T153" s="76"/>
      <c r="U153" s="76"/>
      <c r="V153" s="76"/>
    </row>
    <row r="154" spans="1:22" x14ac:dyDescent="0.25">
      <c r="A154" s="78"/>
      <c r="B154" s="86"/>
      <c r="C154" s="86"/>
      <c r="D154" s="83"/>
      <c r="E154" s="83"/>
      <c r="F154" s="76"/>
      <c r="G154" s="76"/>
      <c r="H154" s="76"/>
      <c r="I154" s="76"/>
      <c r="J154" s="76"/>
      <c r="K154" s="76"/>
      <c r="M154" s="78"/>
      <c r="N154" s="86"/>
      <c r="O154" s="86"/>
      <c r="P154" s="83"/>
      <c r="Q154" s="83"/>
      <c r="R154" s="76"/>
      <c r="S154" s="76"/>
      <c r="T154" s="76"/>
      <c r="U154" s="76"/>
      <c r="V154" s="76"/>
    </row>
    <row r="155" spans="1:22" x14ac:dyDescent="0.25">
      <c r="A155" s="78"/>
      <c r="B155" s="86"/>
      <c r="C155" s="86"/>
      <c r="D155" s="83"/>
      <c r="E155" s="83"/>
      <c r="F155" s="76"/>
      <c r="G155" s="76"/>
      <c r="H155" s="76"/>
      <c r="I155" s="76"/>
      <c r="J155" s="76"/>
      <c r="K155" s="76"/>
      <c r="M155" s="78"/>
      <c r="N155" s="86"/>
      <c r="O155" s="86"/>
      <c r="P155" s="83"/>
      <c r="Q155" s="83"/>
      <c r="R155" s="76"/>
      <c r="S155" s="76"/>
      <c r="T155" s="76"/>
      <c r="U155" s="76"/>
      <c r="V155" s="76"/>
    </row>
    <row r="156" spans="1:22" x14ac:dyDescent="0.25">
      <c r="A156" s="78"/>
      <c r="B156" s="86"/>
      <c r="C156" s="86"/>
      <c r="D156" s="83"/>
      <c r="E156" s="83"/>
      <c r="F156" s="76"/>
      <c r="G156" s="76"/>
      <c r="H156" s="76"/>
      <c r="I156" s="76"/>
      <c r="J156" s="76"/>
      <c r="K156" s="76"/>
      <c r="M156" s="78"/>
      <c r="N156" s="86"/>
      <c r="O156" s="86"/>
      <c r="P156" s="83"/>
      <c r="Q156" s="83"/>
      <c r="R156" s="76"/>
      <c r="S156" s="76"/>
      <c r="T156" s="76"/>
      <c r="U156" s="76"/>
      <c r="V156" s="76"/>
    </row>
    <row r="157" spans="1:22" x14ac:dyDescent="0.25">
      <c r="A157" s="78"/>
      <c r="B157" s="86"/>
      <c r="C157" s="86"/>
      <c r="D157" s="83"/>
      <c r="E157" s="83"/>
      <c r="F157" s="76"/>
      <c r="G157" s="76"/>
      <c r="H157" s="76"/>
      <c r="I157" s="76"/>
      <c r="J157" s="76"/>
      <c r="K157" s="76"/>
      <c r="M157" s="78"/>
      <c r="N157" s="86"/>
      <c r="O157" s="86"/>
      <c r="P157" s="83"/>
      <c r="Q157" s="83"/>
      <c r="R157" s="76"/>
      <c r="S157" s="76"/>
      <c r="T157" s="76"/>
      <c r="U157" s="76"/>
      <c r="V157" s="76"/>
    </row>
    <row r="158" spans="1:22" x14ac:dyDescent="0.25">
      <c r="A158" s="78"/>
      <c r="B158" s="86"/>
      <c r="C158" s="86"/>
      <c r="D158" s="83"/>
      <c r="E158" s="83"/>
      <c r="F158" s="76"/>
      <c r="G158" s="76"/>
      <c r="H158" s="76"/>
      <c r="I158" s="76"/>
      <c r="J158" s="76"/>
      <c r="K158" s="76"/>
      <c r="M158" s="78"/>
      <c r="N158" s="86"/>
      <c r="O158" s="86"/>
      <c r="P158" s="83"/>
      <c r="Q158" s="83"/>
      <c r="R158" s="76"/>
      <c r="S158" s="76"/>
      <c r="T158" s="76"/>
      <c r="U158" s="76"/>
      <c r="V158" s="76"/>
    </row>
    <row r="159" spans="1:22" x14ac:dyDescent="0.25">
      <c r="A159" s="78"/>
      <c r="B159" s="86"/>
      <c r="C159" s="86"/>
      <c r="D159" s="83"/>
      <c r="E159" s="83"/>
      <c r="F159" s="76"/>
      <c r="G159" s="76"/>
      <c r="H159" s="76"/>
      <c r="I159" s="76"/>
      <c r="J159" s="76"/>
      <c r="K159" s="76"/>
      <c r="M159" s="78"/>
      <c r="N159" s="86"/>
      <c r="O159" s="86"/>
      <c r="P159" s="83"/>
      <c r="Q159" s="83"/>
      <c r="R159" s="76"/>
      <c r="S159" s="76"/>
      <c r="T159" s="76"/>
      <c r="U159" s="76"/>
      <c r="V159" s="76"/>
    </row>
    <row r="160" spans="1:22" x14ac:dyDescent="0.25">
      <c r="A160" s="78"/>
      <c r="B160" s="86"/>
      <c r="C160" s="86"/>
      <c r="D160" s="83"/>
      <c r="E160" s="83"/>
      <c r="F160" s="76"/>
      <c r="G160" s="76"/>
      <c r="H160" s="76"/>
      <c r="I160" s="76"/>
      <c r="J160" s="76"/>
      <c r="K160" s="76"/>
      <c r="M160" s="78"/>
      <c r="N160" s="86"/>
      <c r="O160" s="86"/>
      <c r="P160" s="83"/>
      <c r="Q160" s="83"/>
      <c r="R160" s="76"/>
      <c r="S160" s="76"/>
      <c r="T160" s="76"/>
      <c r="U160" s="76"/>
      <c r="V160" s="76"/>
    </row>
    <row r="161" spans="1:22" x14ac:dyDescent="0.25">
      <c r="A161" s="78"/>
      <c r="B161" s="86"/>
      <c r="C161" s="86"/>
      <c r="D161" s="83"/>
      <c r="E161" s="83"/>
      <c r="F161" s="76"/>
      <c r="G161" s="76"/>
      <c r="H161" s="76"/>
      <c r="I161" s="76"/>
      <c r="J161" s="76"/>
      <c r="K161" s="76"/>
      <c r="M161" s="78"/>
      <c r="N161" s="86"/>
      <c r="O161" s="86"/>
      <c r="P161" s="83"/>
      <c r="Q161" s="83"/>
      <c r="R161" s="76"/>
      <c r="S161" s="76"/>
      <c r="T161" s="76"/>
      <c r="U161" s="76"/>
      <c r="V161" s="76"/>
    </row>
    <row r="162" spans="1:22" x14ac:dyDescent="0.25">
      <c r="A162" s="78"/>
      <c r="B162" s="86"/>
      <c r="C162" s="86"/>
      <c r="D162" s="83"/>
      <c r="E162" s="83"/>
      <c r="F162" s="76"/>
      <c r="G162" s="76"/>
      <c r="H162" s="76"/>
      <c r="I162" s="76"/>
      <c r="J162" s="76"/>
      <c r="K162" s="76"/>
      <c r="M162" s="78"/>
      <c r="N162" s="86"/>
      <c r="O162" s="86"/>
      <c r="P162" s="83"/>
      <c r="Q162" s="83"/>
      <c r="R162" s="76"/>
      <c r="S162" s="76"/>
      <c r="T162" s="76"/>
      <c r="U162" s="76"/>
      <c r="V162" s="76"/>
    </row>
    <row r="163" spans="1:22" x14ac:dyDescent="0.25">
      <c r="A163" s="78"/>
      <c r="B163" s="86"/>
      <c r="C163" s="86"/>
      <c r="D163" s="83"/>
      <c r="E163" s="83"/>
      <c r="F163" s="76"/>
      <c r="G163" s="76"/>
      <c r="H163" s="76"/>
      <c r="I163" s="76"/>
      <c r="J163" s="76"/>
      <c r="K163" s="76"/>
      <c r="M163" s="78"/>
      <c r="N163" s="86"/>
      <c r="O163" s="86"/>
      <c r="P163" s="83"/>
      <c r="Q163" s="83"/>
      <c r="R163" s="76"/>
      <c r="S163" s="76"/>
      <c r="T163" s="76"/>
      <c r="U163" s="76"/>
      <c r="V163" s="76"/>
    </row>
    <row r="164" spans="1:22" x14ac:dyDescent="0.25">
      <c r="A164" s="78"/>
      <c r="B164" s="86"/>
      <c r="C164" s="86"/>
      <c r="D164" s="83"/>
      <c r="E164" s="83"/>
      <c r="F164" s="76"/>
      <c r="G164" s="76"/>
      <c r="H164" s="76"/>
      <c r="I164" s="76"/>
      <c r="J164" s="76"/>
      <c r="K164" s="76"/>
      <c r="M164" s="78"/>
      <c r="N164" s="86"/>
      <c r="O164" s="86"/>
      <c r="P164" s="83"/>
      <c r="Q164" s="83"/>
      <c r="R164" s="76"/>
      <c r="S164" s="76"/>
      <c r="T164" s="76"/>
      <c r="U164" s="76"/>
      <c r="V164" s="76"/>
    </row>
    <row r="165" spans="1:22" x14ac:dyDescent="0.25">
      <c r="A165" s="78"/>
      <c r="B165" s="86"/>
      <c r="C165" s="86"/>
      <c r="D165" s="83"/>
      <c r="E165" s="83"/>
      <c r="F165" s="76"/>
      <c r="G165" s="76"/>
      <c r="H165" s="76"/>
      <c r="I165" s="76"/>
      <c r="J165" s="76"/>
      <c r="K165" s="76"/>
      <c r="M165" s="78"/>
      <c r="N165" s="86"/>
      <c r="O165" s="86"/>
      <c r="P165" s="83"/>
      <c r="Q165" s="83"/>
      <c r="R165" s="76"/>
      <c r="S165" s="76"/>
      <c r="T165" s="76"/>
      <c r="U165" s="76"/>
      <c r="V165" s="76"/>
    </row>
    <row r="166" spans="1:22" x14ac:dyDescent="0.25">
      <c r="A166" s="78"/>
      <c r="B166" s="86"/>
      <c r="C166" s="86"/>
      <c r="D166" s="83"/>
      <c r="E166" s="83"/>
      <c r="F166" s="76"/>
      <c r="G166" s="76"/>
      <c r="H166" s="76"/>
      <c r="I166" s="76"/>
      <c r="J166" s="76"/>
      <c r="K166" s="76"/>
      <c r="M166" s="78"/>
      <c r="N166" s="86"/>
      <c r="O166" s="86"/>
      <c r="P166" s="83"/>
      <c r="Q166" s="83"/>
      <c r="R166" s="76"/>
      <c r="S166" s="76"/>
      <c r="T166" s="76"/>
      <c r="U166" s="76"/>
      <c r="V166" s="76"/>
    </row>
    <row r="167" spans="1:22" x14ac:dyDescent="0.25">
      <c r="A167" s="78"/>
      <c r="B167" s="86"/>
      <c r="C167" s="86"/>
      <c r="D167" s="83"/>
      <c r="E167" s="83"/>
      <c r="F167" s="76"/>
      <c r="G167" s="76"/>
      <c r="H167" s="76"/>
      <c r="I167" s="76"/>
      <c r="J167" s="76"/>
      <c r="K167" s="76"/>
      <c r="M167" s="78"/>
      <c r="N167" s="86"/>
      <c r="O167" s="86"/>
      <c r="P167" s="83"/>
      <c r="Q167" s="83"/>
      <c r="R167" s="76"/>
      <c r="S167" s="76"/>
      <c r="T167" s="76"/>
      <c r="U167" s="76"/>
      <c r="V167" s="76"/>
    </row>
    <row r="168" spans="1:22" x14ac:dyDescent="0.25">
      <c r="A168" s="78"/>
      <c r="B168" s="78"/>
      <c r="C168" s="78"/>
      <c r="D168" s="80"/>
      <c r="E168" s="80"/>
      <c r="F168" s="76"/>
      <c r="G168" s="76"/>
      <c r="H168" s="76"/>
      <c r="I168" s="76"/>
      <c r="J168" s="76"/>
      <c r="K168" s="76"/>
      <c r="M168" s="78"/>
      <c r="N168" s="78"/>
      <c r="O168" s="78"/>
      <c r="P168" s="80"/>
      <c r="Q168" s="80"/>
      <c r="R168" s="76"/>
      <c r="S168" s="76"/>
      <c r="T168" s="76"/>
      <c r="U168" s="76"/>
      <c r="V168" s="76"/>
    </row>
    <row r="169" spans="1:22" x14ac:dyDescent="0.25">
      <c r="A169" s="78"/>
      <c r="B169" s="78"/>
      <c r="C169" s="78"/>
      <c r="D169" s="80"/>
      <c r="E169" s="80"/>
      <c r="F169" s="76"/>
      <c r="G169" s="76"/>
      <c r="H169" s="76"/>
      <c r="I169" s="76"/>
      <c r="J169" s="76"/>
      <c r="K169" s="76"/>
      <c r="M169" s="78"/>
      <c r="N169" s="78"/>
      <c r="O169" s="78"/>
      <c r="P169" s="80"/>
      <c r="Q169" s="80"/>
      <c r="R169" s="76"/>
      <c r="S169" s="76"/>
      <c r="T169" s="76"/>
      <c r="U169" s="76"/>
      <c r="V169" s="76"/>
    </row>
    <row r="170" spans="1:22" x14ac:dyDescent="0.25">
      <c r="A170" s="78"/>
      <c r="B170" s="78"/>
      <c r="C170" s="78"/>
      <c r="D170" s="80"/>
      <c r="E170" s="80"/>
      <c r="F170" s="76"/>
      <c r="G170" s="76"/>
      <c r="H170" s="76"/>
      <c r="I170" s="76"/>
      <c r="J170" s="76"/>
      <c r="K170" s="76"/>
      <c r="M170" s="78"/>
      <c r="N170" s="78"/>
      <c r="O170" s="78"/>
      <c r="P170" s="80"/>
      <c r="Q170" s="80"/>
      <c r="R170" s="76"/>
      <c r="S170" s="76"/>
      <c r="T170" s="76"/>
      <c r="U170" s="76"/>
      <c r="V170" s="76"/>
    </row>
    <row r="171" spans="1:22" x14ac:dyDescent="0.25">
      <c r="A171" s="78"/>
      <c r="B171" s="78"/>
      <c r="C171" s="78"/>
      <c r="D171" s="80"/>
      <c r="E171" s="80"/>
      <c r="F171" s="76"/>
      <c r="G171" s="76"/>
      <c r="H171" s="76"/>
      <c r="I171" s="76"/>
      <c r="J171" s="76"/>
      <c r="K171" s="76"/>
      <c r="M171" s="78"/>
      <c r="N171" s="78"/>
      <c r="O171" s="78"/>
      <c r="P171" s="80"/>
      <c r="Q171" s="80"/>
      <c r="R171" s="76"/>
      <c r="S171" s="76"/>
      <c r="T171" s="76"/>
      <c r="U171" s="76"/>
      <c r="V171" s="76"/>
    </row>
    <row r="172" spans="1:22" x14ac:dyDescent="0.25">
      <c r="A172" s="78"/>
      <c r="B172" s="78"/>
      <c r="C172" s="78"/>
      <c r="D172" s="80"/>
      <c r="E172" s="80"/>
      <c r="F172" s="76"/>
      <c r="G172" s="76"/>
      <c r="H172" s="76"/>
      <c r="I172" s="76"/>
      <c r="J172" s="76"/>
      <c r="K172" s="76"/>
      <c r="M172" s="78"/>
      <c r="N172" s="78"/>
      <c r="O172" s="78"/>
      <c r="P172" s="80"/>
      <c r="Q172" s="80"/>
      <c r="R172" s="76"/>
      <c r="S172" s="76"/>
      <c r="T172" s="76"/>
      <c r="U172" s="76"/>
      <c r="V172" s="76"/>
    </row>
    <row r="173" spans="1:22" x14ac:dyDescent="0.25">
      <c r="A173" s="78"/>
      <c r="B173" s="78"/>
      <c r="C173" s="78"/>
      <c r="D173" s="80"/>
      <c r="E173" s="80"/>
      <c r="F173" s="76"/>
      <c r="G173" s="76"/>
      <c r="H173" s="76"/>
      <c r="I173" s="76"/>
      <c r="J173" s="76"/>
      <c r="K173" s="76"/>
      <c r="M173" s="78"/>
      <c r="N173" s="78"/>
      <c r="O173" s="78"/>
      <c r="P173" s="80"/>
      <c r="Q173" s="80"/>
      <c r="R173" s="76"/>
      <c r="S173" s="76"/>
      <c r="T173" s="76"/>
      <c r="U173" s="76"/>
      <c r="V173" s="76"/>
    </row>
    <row r="174" spans="1:22" x14ac:dyDescent="0.25">
      <c r="A174" s="78"/>
      <c r="B174" s="78"/>
      <c r="C174" s="78"/>
      <c r="D174" s="80"/>
      <c r="E174" s="80"/>
      <c r="F174" s="76"/>
      <c r="G174" s="76"/>
      <c r="H174" s="76"/>
      <c r="I174" s="76"/>
      <c r="J174" s="76"/>
      <c r="K174" s="76"/>
      <c r="M174" s="78"/>
      <c r="N174" s="78"/>
      <c r="O174" s="78"/>
      <c r="P174" s="80"/>
      <c r="Q174" s="80"/>
      <c r="R174" s="76"/>
      <c r="S174" s="76"/>
      <c r="T174" s="76"/>
      <c r="U174" s="76"/>
      <c r="V174" s="76"/>
    </row>
    <row r="175" spans="1:22" x14ac:dyDescent="0.25">
      <c r="A175" s="78"/>
      <c r="B175" s="78"/>
      <c r="C175" s="78"/>
      <c r="D175" s="80"/>
      <c r="E175" s="80"/>
      <c r="F175" s="76"/>
      <c r="G175" s="76"/>
      <c r="H175" s="76"/>
      <c r="I175" s="76"/>
      <c r="J175" s="76"/>
      <c r="K175" s="76"/>
      <c r="M175" s="78"/>
      <c r="N175" s="78"/>
      <c r="O175" s="78"/>
      <c r="P175" s="80"/>
      <c r="Q175" s="80"/>
      <c r="R175" s="76"/>
      <c r="S175" s="76"/>
      <c r="T175" s="76"/>
      <c r="U175" s="76"/>
      <c r="V175" s="76"/>
    </row>
    <row r="176" spans="1:22" x14ac:dyDescent="0.25">
      <c r="A176" s="78"/>
      <c r="B176" s="78"/>
      <c r="C176" s="78"/>
      <c r="D176" s="80"/>
      <c r="E176" s="80"/>
      <c r="F176" s="76"/>
      <c r="G176" s="76"/>
      <c r="H176" s="76"/>
      <c r="I176" s="76"/>
      <c r="J176" s="76"/>
      <c r="K176" s="76"/>
      <c r="M176" s="78"/>
      <c r="N176" s="78"/>
      <c r="O176" s="78"/>
      <c r="P176" s="80"/>
      <c r="Q176" s="80"/>
      <c r="R176" s="76"/>
      <c r="S176" s="76"/>
      <c r="T176" s="76"/>
      <c r="U176" s="76"/>
      <c r="V176" s="76"/>
    </row>
    <row r="177" spans="1:22" x14ac:dyDescent="0.25">
      <c r="A177" s="78"/>
      <c r="B177" s="78"/>
      <c r="C177" s="78"/>
      <c r="D177" s="80"/>
      <c r="E177" s="80"/>
      <c r="F177" s="76"/>
      <c r="G177" s="76"/>
      <c r="H177" s="76"/>
      <c r="I177" s="76"/>
      <c r="J177" s="76"/>
      <c r="K177" s="76"/>
      <c r="M177" s="78"/>
      <c r="N177" s="78"/>
      <c r="O177" s="78"/>
      <c r="P177" s="80"/>
      <c r="Q177" s="80"/>
      <c r="R177" s="76"/>
      <c r="S177" s="76"/>
      <c r="T177" s="76"/>
      <c r="U177" s="76"/>
      <c r="V177" s="76"/>
    </row>
    <row r="178" spans="1:22" x14ac:dyDescent="0.25">
      <c r="A178" s="78"/>
      <c r="B178" s="78"/>
      <c r="C178" s="78"/>
      <c r="D178" s="80"/>
      <c r="E178" s="80"/>
      <c r="F178" s="76"/>
      <c r="G178" s="76"/>
      <c r="H178" s="76"/>
      <c r="I178" s="76"/>
      <c r="J178" s="76"/>
      <c r="K178" s="76"/>
      <c r="M178" s="78"/>
      <c r="N178" s="78"/>
      <c r="O178" s="78"/>
      <c r="P178" s="80"/>
      <c r="Q178" s="80"/>
      <c r="R178" s="76"/>
      <c r="S178" s="76"/>
      <c r="T178" s="76"/>
      <c r="U178" s="76"/>
      <c r="V178" s="76"/>
    </row>
    <row r="179" spans="1:22" x14ac:dyDescent="0.25">
      <c r="A179" s="78"/>
      <c r="B179" s="78"/>
      <c r="C179" s="78"/>
      <c r="D179" s="80"/>
      <c r="E179" s="80"/>
      <c r="F179" s="76"/>
      <c r="G179" s="76"/>
      <c r="H179" s="76"/>
      <c r="I179" s="76"/>
      <c r="J179" s="76"/>
      <c r="K179" s="76"/>
      <c r="M179" s="78"/>
      <c r="N179" s="78"/>
      <c r="O179" s="78"/>
      <c r="P179" s="80"/>
      <c r="Q179" s="80"/>
      <c r="R179" s="76"/>
      <c r="S179" s="76"/>
      <c r="T179" s="76"/>
      <c r="U179" s="76"/>
      <c r="V179" s="76"/>
    </row>
    <row r="180" spans="1:22" x14ac:dyDescent="0.25">
      <c r="A180" s="78"/>
      <c r="B180" s="78"/>
      <c r="C180" s="78"/>
      <c r="D180" s="80"/>
      <c r="E180" s="80"/>
      <c r="F180" s="76"/>
      <c r="G180" s="76"/>
      <c r="H180" s="76"/>
      <c r="I180" s="76"/>
      <c r="J180" s="76"/>
      <c r="K180" s="76"/>
      <c r="M180" s="78"/>
      <c r="N180" s="78"/>
      <c r="O180" s="78"/>
      <c r="P180" s="80"/>
      <c r="Q180" s="80"/>
      <c r="R180" s="76"/>
      <c r="S180" s="76"/>
      <c r="T180" s="76"/>
      <c r="U180" s="76"/>
      <c r="V180" s="76"/>
    </row>
    <row r="181" spans="1:22" x14ac:dyDescent="0.25">
      <c r="A181" s="78"/>
      <c r="B181" s="78"/>
      <c r="C181" s="78"/>
      <c r="D181" s="80"/>
      <c r="E181" s="80"/>
      <c r="F181" s="76"/>
      <c r="G181" s="76"/>
      <c r="H181" s="76"/>
      <c r="I181" s="76"/>
      <c r="J181" s="76"/>
      <c r="K181" s="76"/>
      <c r="M181" s="78"/>
      <c r="N181" s="78"/>
      <c r="O181" s="78"/>
      <c r="P181" s="80"/>
      <c r="Q181" s="80"/>
      <c r="R181" s="76"/>
      <c r="S181" s="76"/>
      <c r="T181" s="76"/>
      <c r="U181" s="76"/>
      <c r="V181" s="76"/>
    </row>
    <row r="182" spans="1:22" x14ac:dyDescent="0.25">
      <c r="A182" s="78"/>
      <c r="B182" s="78"/>
      <c r="C182" s="78"/>
      <c r="D182" s="80"/>
      <c r="E182" s="80"/>
      <c r="F182" s="76"/>
      <c r="G182" s="76"/>
      <c r="H182" s="76"/>
      <c r="I182" s="76"/>
      <c r="J182" s="76"/>
      <c r="K182" s="76"/>
      <c r="M182" s="78"/>
      <c r="N182" s="78"/>
      <c r="O182" s="78"/>
      <c r="P182" s="80"/>
      <c r="Q182" s="80"/>
      <c r="R182" s="76"/>
      <c r="S182" s="76"/>
      <c r="T182" s="76"/>
      <c r="U182" s="76"/>
      <c r="V182" s="76"/>
    </row>
    <row r="183" spans="1:22" x14ac:dyDescent="0.25">
      <c r="A183" s="78"/>
      <c r="B183" s="78"/>
      <c r="C183" s="78"/>
      <c r="D183" s="80"/>
      <c r="E183" s="80"/>
      <c r="F183" s="76"/>
      <c r="G183" s="76"/>
      <c r="H183" s="76"/>
      <c r="I183" s="76"/>
      <c r="J183" s="76"/>
      <c r="K183" s="76"/>
      <c r="M183" s="78"/>
      <c r="N183" s="78"/>
      <c r="O183" s="78"/>
      <c r="P183" s="80"/>
      <c r="Q183" s="80"/>
      <c r="R183" s="76"/>
      <c r="S183" s="76"/>
      <c r="T183" s="76"/>
      <c r="U183" s="76"/>
      <c r="V183" s="76"/>
    </row>
    <row r="184" spans="1:22" x14ac:dyDescent="0.25">
      <c r="A184" s="78"/>
      <c r="B184" s="78"/>
      <c r="C184" s="78"/>
      <c r="D184" s="80"/>
      <c r="E184" s="80"/>
      <c r="F184" s="76"/>
      <c r="G184" s="76"/>
      <c r="H184" s="76"/>
      <c r="I184" s="76"/>
      <c r="J184" s="76"/>
      <c r="K184" s="76"/>
      <c r="M184" s="78"/>
      <c r="N184" s="78"/>
      <c r="O184" s="78"/>
      <c r="P184" s="80"/>
      <c r="Q184" s="80"/>
      <c r="R184" s="76"/>
      <c r="S184" s="76"/>
      <c r="T184" s="76"/>
      <c r="U184" s="76"/>
      <c r="V184" s="76"/>
    </row>
    <row r="185" spans="1:22" x14ac:dyDescent="0.25">
      <c r="A185" s="78"/>
      <c r="B185" s="78"/>
      <c r="C185" s="78"/>
      <c r="D185" s="80"/>
      <c r="E185" s="80"/>
      <c r="F185" s="76"/>
      <c r="G185" s="76"/>
      <c r="H185" s="76"/>
      <c r="I185" s="76"/>
      <c r="J185" s="76"/>
      <c r="K185" s="76"/>
      <c r="M185" s="78"/>
      <c r="N185" s="78"/>
      <c r="O185" s="78"/>
      <c r="P185" s="80"/>
      <c r="Q185" s="80"/>
      <c r="R185" s="76"/>
      <c r="S185" s="76"/>
      <c r="T185" s="76"/>
      <c r="U185" s="76"/>
      <c r="V185" s="76"/>
    </row>
    <row r="186" spans="1:22" x14ac:dyDescent="0.25">
      <c r="A186" s="78"/>
      <c r="B186" s="78"/>
      <c r="C186" s="78"/>
      <c r="D186" s="80"/>
      <c r="E186" s="80"/>
      <c r="F186" s="76"/>
      <c r="G186" s="76"/>
      <c r="H186" s="76"/>
      <c r="I186" s="76"/>
      <c r="J186" s="76"/>
      <c r="K186" s="76"/>
      <c r="M186" s="78"/>
      <c r="N186" s="78"/>
      <c r="O186" s="78"/>
      <c r="P186" s="80"/>
      <c r="Q186" s="80"/>
      <c r="R186" s="76"/>
      <c r="S186" s="76"/>
      <c r="T186" s="76"/>
      <c r="U186" s="76"/>
      <c r="V186" s="76"/>
    </row>
    <row r="187" spans="1:22" x14ac:dyDescent="0.25">
      <c r="A187" s="78"/>
      <c r="B187" s="78"/>
      <c r="C187" s="78"/>
      <c r="D187" s="80"/>
      <c r="E187" s="80"/>
      <c r="F187" s="76"/>
      <c r="G187" s="76"/>
      <c r="H187" s="76"/>
      <c r="I187" s="76"/>
      <c r="J187" s="76"/>
      <c r="K187" s="76"/>
      <c r="M187" s="78"/>
      <c r="N187" s="78"/>
      <c r="O187" s="78"/>
      <c r="P187" s="80"/>
      <c r="Q187" s="80"/>
      <c r="R187" s="76"/>
      <c r="S187" s="76"/>
      <c r="T187" s="76"/>
      <c r="U187" s="76"/>
      <c r="V187" s="76"/>
    </row>
    <row r="188" spans="1:22" x14ac:dyDescent="0.25">
      <c r="A188" s="78"/>
      <c r="B188" s="78"/>
      <c r="C188" s="78"/>
      <c r="D188" s="80"/>
      <c r="E188" s="80"/>
      <c r="F188" s="76"/>
      <c r="G188" s="76"/>
      <c r="H188" s="76"/>
      <c r="I188" s="76"/>
      <c r="J188" s="76"/>
      <c r="K188" s="76"/>
      <c r="M188" s="78"/>
      <c r="N188" s="78"/>
      <c r="O188" s="78"/>
      <c r="P188" s="80"/>
      <c r="Q188" s="80"/>
      <c r="R188" s="76"/>
      <c r="S188" s="76"/>
      <c r="T188" s="76"/>
      <c r="U188" s="76"/>
      <c r="V188" s="76"/>
    </row>
    <row r="189" spans="1:22" x14ac:dyDescent="0.25">
      <c r="A189" s="78"/>
      <c r="B189" s="78"/>
      <c r="C189" s="78"/>
      <c r="D189" s="80"/>
      <c r="E189" s="80"/>
      <c r="F189" s="76"/>
      <c r="G189" s="76"/>
      <c r="H189" s="76"/>
      <c r="I189" s="76"/>
      <c r="J189" s="76"/>
      <c r="K189" s="76"/>
      <c r="M189" s="78"/>
      <c r="N189" s="78"/>
      <c r="O189" s="78"/>
      <c r="P189" s="80"/>
      <c r="Q189" s="80"/>
      <c r="R189" s="76"/>
      <c r="S189" s="76"/>
      <c r="T189" s="76"/>
      <c r="U189" s="76"/>
      <c r="V189" s="76"/>
    </row>
    <row r="190" spans="1:22" x14ac:dyDescent="0.25">
      <c r="A190" s="78"/>
      <c r="B190" s="78"/>
      <c r="C190" s="78"/>
      <c r="D190" s="80"/>
      <c r="E190" s="80"/>
      <c r="F190" s="76"/>
      <c r="G190" s="76"/>
      <c r="H190" s="76"/>
      <c r="I190" s="76"/>
      <c r="J190" s="76"/>
      <c r="K190" s="76"/>
      <c r="M190" s="78"/>
      <c r="N190" s="78"/>
      <c r="O190" s="78"/>
      <c r="P190" s="80"/>
      <c r="Q190" s="80"/>
      <c r="R190" s="76"/>
      <c r="S190" s="76"/>
      <c r="T190" s="76"/>
      <c r="U190" s="76"/>
      <c r="V190" s="76"/>
    </row>
    <row r="191" spans="1:22" x14ac:dyDescent="0.25">
      <c r="A191" s="78"/>
      <c r="B191" s="78"/>
      <c r="C191" s="78"/>
      <c r="D191" s="80"/>
      <c r="E191" s="80"/>
      <c r="F191" s="76"/>
      <c r="G191" s="76"/>
      <c r="H191" s="76"/>
      <c r="I191" s="76"/>
      <c r="J191" s="76"/>
      <c r="K191" s="76"/>
      <c r="M191" s="78"/>
      <c r="N191" s="78"/>
      <c r="O191" s="78"/>
      <c r="P191" s="80"/>
      <c r="Q191" s="80"/>
      <c r="R191" s="76"/>
      <c r="S191" s="76"/>
      <c r="T191" s="76"/>
      <c r="U191" s="76"/>
      <c r="V191" s="76"/>
    </row>
    <row r="192" spans="1:22" x14ac:dyDescent="0.25">
      <c r="A192" s="75"/>
      <c r="B192" s="75"/>
      <c r="C192" s="75"/>
      <c r="D192" s="76"/>
      <c r="E192" s="76"/>
      <c r="F192" s="76"/>
      <c r="G192" s="76"/>
      <c r="H192" s="76"/>
      <c r="I192" s="76"/>
      <c r="J192" s="76"/>
      <c r="K192" s="76"/>
      <c r="M192" s="75"/>
      <c r="N192" s="75"/>
      <c r="O192" s="75"/>
      <c r="P192" s="76"/>
      <c r="Q192" s="76"/>
      <c r="R192" s="76"/>
      <c r="S192" s="76"/>
      <c r="T192" s="76"/>
      <c r="U192" s="76"/>
      <c r="V192" s="76"/>
    </row>
    <row r="193" spans="1:22" x14ac:dyDescent="0.25">
      <c r="A193" s="75"/>
      <c r="B193" s="75"/>
      <c r="C193" s="75"/>
      <c r="D193" s="76"/>
      <c r="E193" s="76"/>
      <c r="F193" s="76"/>
      <c r="G193" s="76"/>
      <c r="H193" s="76"/>
      <c r="I193" s="76"/>
      <c r="J193" s="76"/>
      <c r="K193" s="76"/>
      <c r="M193" s="75"/>
      <c r="N193" s="75"/>
      <c r="O193" s="75"/>
      <c r="P193" s="76"/>
      <c r="Q193" s="76"/>
      <c r="R193" s="76"/>
      <c r="S193" s="76"/>
      <c r="T193" s="76"/>
      <c r="U193" s="76"/>
      <c r="V193" s="76"/>
    </row>
    <row r="194" spans="1:22" x14ac:dyDescent="0.25">
      <c r="A194" s="75"/>
      <c r="B194" s="75"/>
      <c r="C194" s="75"/>
      <c r="D194" s="76"/>
      <c r="E194" s="76"/>
      <c r="F194" s="76"/>
      <c r="G194" s="76"/>
      <c r="H194" s="76"/>
      <c r="I194" s="76"/>
      <c r="J194" s="76"/>
      <c r="K194" s="76"/>
      <c r="M194" s="75"/>
      <c r="N194" s="75"/>
      <c r="O194" s="75"/>
      <c r="P194" s="76"/>
      <c r="Q194" s="76"/>
      <c r="R194" s="76"/>
      <c r="S194" s="76"/>
      <c r="T194" s="76"/>
      <c r="U194" s="76"/>
      <c r="V194" s="76"/>
    </row>
    <row r="195" spans="1:22" x14ac:dyDescent="0.25">
      <c r="A195" s="75"/>
      <c r="B195" s="75"/>
      <c r="C195" s="75"/>
      <c r="D195" s="76"/>
      <c r="E195" s="76"/>
      <c r="F195" s="76"/>
      <c r="G195" s="76"/>
      <c r="H195" s="76"/>
      <c r="I195" s="76"/>
      <c r="J195" s="76"/>
      <c r="K195" s="76"/>
      <c r="M195" s="75"/>
      <c r="N195" s="75"/>
      <c r="O195" s="75"/>
      <c r="P195" s="76"/>
      <c r="Q195" s="76"/>
      <c r="R195" s="76"/>
      <c r="S195" s="76"/>
      <c r="T195" s="76"/>
      <c r="U195" s="76"/>
      <c r="V195" s="76"/>
    </row>
    <row r="196" spans="1:22" x14ac:dyDescent="0.25">
      <c r="A196" s="75"/>
      <c r="B196" s="75"/>
      <c r="C196" s="75"/>
      <c r="D196" s="76"/>
      <c r="E196" s="76"/>
      <c r="F196" s="76"/>
      <c r="G196" s="76"/>
      <c r="H196" s="76"/>
      <c r="I196" s="76"/>
      <c r="J196" s="76"/>
      <c r="K196" s="76"/>
      <c r="M196" s="75"/>
      <c r="N196" s="75"/>
      <c r="O196" s="75"/>
      <c r="P196" s="76"/>
      <c r="Q196" s="76"/>
      <c r="R196" s="76"/>
      <c r="S196" s="76"/>
      <c r="T196" s="76"/>
      <c r="U196" s="76"/>
      <c r="V196" s="76"/>
    </row>
    <row r="197" spans="1:22" x14ac:dyDescent="0.25">
      <c r="A197" s="75"/>
      <c r="B197" s="75"/>
      <c r="C197" s="75"/>
      <c r="D197" s="76"/>
      <c r="E197" s="76"/>
      <c r="F197" s="76"/>
      <c r="G197" s="76"/>
      <c r="H197" s="76"/>
      <c r="I197" s="76"/>
      <c r="J197" s="76"/>
      <c r="K197" s="76"/>
      <c r="M197" s="75"/>
      <c r="N197" s="75"/>
      <c r="O197" s="75"/>
      <c r="P197" s="76"/>
      <c r="Q197" s="76"/>
      <c r="R197" s="76"/>
      <c r="S197" s="76"/>
      <c r="T197" s="76"/>
      <c r="U197" s="76"/>
      <c r="V197" s="76"/>
    </row>
    <row r="198" spans="1:22" x14ac:dyDescent="0.25">
      <c r="A198" s="75"/>
      <c r="B198" s="75"/>
      <c r="C198" s="75"/>
      <c r="D198" s="76"/>
      <c r="E198" s="76"/>
      <c r="F198" s="76"/>
      <c r="G198" s="76"/>
      <c r="H198" s="76"/>
      <c r="I198" s="76"/>
      <c r="J198" s="76"/>
      <c r="K198" s="76"/>
      <c r="M198" s="75"/>
      <c r="N198" s="75"/>
      <c r="O198" s="75"/>
      <c r="P198" s="76"/>
      <c r="Q198" s="76"/>
      <c r="R198" s="76"/>
      <c r="S198" s="76"/>
      <c r="T198" s="76"/>
      <c r="U198" s="76"/>
      <c r="V198" s="76"/>
    </row>
    <row r="199" spans="1:22" x14ac:dyDescent="0.25">
      <c r="A199" s="75"/>
      <c r="B199" s="75"/>
      <c r="C199" s="75"/>
      <c r="D199" s="76"/>
      <c r="E199" s="76"/>
      <c r="F199" s="76"/>
      <c r="G199" s="76"/>
      <c r="H199" s="76"/>
      <c r="I199" s="76"/>
      <c r="J199" s="76"/>
      <c r="K199" s="76"/>
      <c r="M199" s="75"/>
      <c r="N199" s="75"/>
      <c r="O199" s="75"/>
      <c r="P199" s="76"/>
      <c r="Q199" s="76"/>
      <c r="R199" s="76"/>
      <c r="S199" s="76"/>
      <c r="T199" s="76"/>
      <c r="U199" s="76"/>
      <c r="V199" s="76"/>
    </row>
    <row r="200" spans="1:22" x14ac:dyDescent="0.25">
      <c r="A200" s="75"/>
      <c r="B200" s="75"/>
      <c r="C200" s="75"/>
      <c r="D200" s="76"/>
      <c r="E200" s="76"/>
      <c r="F200" s="76"/>
      <c r="G200" s="76"/>
      <c r="H200" s="76"/>
      <c r="I200" s="76"/>
      <c r="J200" s="76"/>
      <c r="K200" s="76"/>
      <c r="M200" s="75"/>
      <c r="N200" s="75"/>
      <c r="O200" s="75"/>
      <c r="P200" s="76"/>
      <c r="Q200" s="76"/>
      <c r="R200" s="76"/>
      <c r="S200" s="76"/>
      <c r="T200" s="76"/>
      <c r="U200" s="76"/>
      <c r="V200" s="76"/>
    </row>
    <row r="201" spans="1:22" x14ac:dyDescent="0.25">
      <c r="A201" s="75"/>
      <c r="B201" s="75"/>
      <c r="C201" s="75"/>
      <c r="D201" s="76"/>
      <c r="E201" s="76"/>
      <c r="F201" s="76"/>
      <c r="G201" s="76"/>
      <c r="H201" s="76"/>
      <c r="I201" s="76"/>
      <c r="J201" s="76"/>
      <c r="K201" s="76"/>
      <c r="M201" s="75"/>
      <c r="N201" s="75"/>
      <c r="O201" s="75"/>
      <c r="P201" s="76"/>
      <c r="Q201" s="76"/>
      <c r="R201" s="76"/>
      <c r="S201" s="76"/>
      <c r="T201" s="76"/>
      <c r="U201" s="76"/>
      <c r="V201" s="76"/>
    </row>
    <row r="202" spans="1:22" x14ac:dyDescent="0.25">
      <c r="A202" s="75"/>
      <c r="B202" s="75"/>
      <c r="C202" s="75"/>
      <c r="D202" s="76"/>
      <c r="E202" s="76"/>
      <c r="F202" s="76"/>
      <c r="G202" s="76"/>
      <c r="H202" s="76"/>
      <c r="I202" s="76"/>
      <c r="J202" s="76"/>
      <c r="K202" s="76"/>
      <c r="M202" s="75"/>
      <c r="N202" s="75"/>
      <c r="O202" s="75"/>
      <c r="P202" s="76"/>
      <c r="Q202" s="76"/>
      <c r="R202" s="76"/>
      <c r="S202" s="76"/>
      <c r="T202" s="76"/>
      <c r="U202" s="76"/>
      <c r="V202" s="76"/>
    </row>
    <row r="203" spans="1:22" x14ac:dyDescent="0.25">
      <c r="A203" s="75"/>
      <c r="B203" s="75"/>
      <c r="C203" s="75"/>
      <c r="D203" s="76"/>
      <c r="E203" s="76"/>
      <c r="F203" s="76"/>
      <c r="G203" s="76"/>
      <c r="H203" s="76"/>
      <c r="I203" s="76"/>
      <c r="J203" s="76"/>
      <c r="K203" s="76"/>
      <c r="M203" s="75"/>
      <c r="N203" s="75"/>
      <c r="O203" s="75"/>
      <c r="P203" s="76"/>
      <c r="Q203" s="76"/>
      <c r="R203" s="76"/>
      <c r="S203" s="76"/>
      <c r="T203" s="76"/>
      <c r="U203" s="76"/>
      <c r="V203" s="76"/>
    </row>
    <row r="204" spans="1:22" x14ac:dyDescent="0.25">
      <c r="A204" s="75"/>
      <c r="B204" s="75"/>
      <c r="C204" s="75"/>
      <c r="D204" s="76"/>
      <c r="E204" s="76"/>
      <c r="F204" s="76"/>
      <c r="G204" s="76"/>
      <c r="H204" s="76"/>
      <c r="I204" s="76"/>
      <c r="J204" s="76"/>
      <c r="K204" s="76"/>
      <c r="M204" s="75"/>
      <c r="N204" s="75"/>
      <c r="O204" s="75"/>
      <c r="P204" s="76"/>
      <c r="Q204" s="76"/>
      <c r="R204" s="76"/>
      <c r="S204" s="76"/>
      <c r="T204" s="76"/>
      <c r="U204" s="76"/>
      <c r="V204" s="76"/>
    </row>
    <row r="205" spans="1:22" x14ac:dyDescent="0.25">
      <c r="A205" s="75"/>
      <c r="B205" s="75"/>
      <c r="C205" s="75"/>
      <c r="D205" s="76"/>
      <c r="E205" s="76"/>
      <c r="F205" s="76"/>
      <c r="G205" s="76"/>
      <c r="H205" s="76"/>
      <c r="I205" s="76"/>
      <c r="J205" s="76"/>
      <c r="K205" s="76"/>
      <c r="M205" s="75"/>
      <c r="N205" s="75"/>
      <c r="O205" s="75"/>
      <c r="P205" s="76"/>
      <c r="Q205" s="76"/>
      <c r="R205" s="76"/>
      <c r="S205" s="76"/>
      <c r="T205" s="76"/>
      <c r="U205" s="76"/>
      <c r="V205" s="76"/>
    </row>
    <row r="206" spans="1:22" x14ac:dyDescent="0.25">
      <c r="A206" s="75"/>
      <c r="B206" s="75"/>
      <c r="C206" s="75"/>
      <c r="D206" s="76"/>
      <c r="E206" s="76"/>
      <c r="F206" s="76"/>
      <c r="G206" s="76"/>
      <c r="H206" s="76"/>
      <c r="I206" s="76"/>
      <c r="J206" s="76"/>
      <c r="K206" s="76"/>
      <c r="M206" s="75"/>
      <c r="N206" s="75"/>
      <c r="O206" s="75"/>
      <c r="P206" s="76"/>
      <c r="Q206" s="76"/>
      <c r="R206" s="76"/>
      <c r="S206" s="76"/>
      <c r="T206" s="76"/>
      <c r="U206" s="76"/>
      <c r="V206" s="76"/>
    </row>
    <row r="207" spans="1:22" x14ac:dyDescent="0.25">
      <c r="A207" s="75"/>
      <c r="B207" s="75"/>
      <c r="C207" s="75"/>
      <c r="D207" s="76"/>
      <c r="E207" s="76"/>
      <c r="F207" s="76"/>
      <c r="G207" s="76"/>
      <c r="H207" s="76"/>
      <c r="I207" s="76"/>
      <c r="J207" s="76"/>
      <c r="K207" s="76"/>
      <c r="M207" s="75"/>
      <c r="N207" s="75"/>
      <c r="O207" s="75"/>
      <c r="P207" s="76"/>
      <c r="Q207" s="76"/>
      <c r="R207" s="76"/>
      <c r="S207" s="76"/>
      <c r="T207" s="76"/>
      <c r="U207" s="76"/>
      <c r="V207" s="76"/>
    </row>
    <row r="208" spans="1:22" x14ac:dyDescent="0.25">
      <c r="A208" s="75"/>
      <c r="B208" s="75"/>
      <c r="C208" s="75"/>
      <c r="D208" s="76"/>
      <c r="E208" s="76"/>
      <c r="F208" s="76"/>
      <c r="G208" s="76"/>
      <c r="H208" s="76"/>
      <c r="I208" s="76"/>
      <c r="J208" s="76"/>
      <c r="K208" s="76"/>
      <c r="M208" s="75"/>
      <c r="N208" s="75"/>
      <c r="O208" s="75"/>
      <c r="P208" s="76"/>
      <c r="Q208" s="76"/>
      <c r="R208" s="76"/>
      <c r="S208" s="76"/>
      <c r="T208" s="76"/>
      <c r="U208" s="76"/>
      <c r="V208" s="76"/>
    </row>
    <row r="209" spans="1:22" x14ac:dyDescent="0.25">
      <c r="A209" s="75"/>
      <c r="B209" s="75"/>
      <c r="C209" s="75"/>
      <c r="D209" s="76"/>
      <c r="E209" s="76"/>
      <c r="F209" s="76"/>
      <c r="G209" s="76"/>
      <c r="H209" s="76"/>
      <c r="I209" s="76"/>
      <c r="J209" s="76"/>
      <c r="K209" s="76"/>
      <c r="M209" s="75"/>
      <c r="N209" s="75"/>
      <c r="O209" s="75"/>
      <c r="P209" s="76"/>
      <c r="Q209" s="76"/>
      <c r="R209" s="76"/>
      <c r="S209" s="76"/>
      <c r="T209" s="76"/>
      <c r="U209" s="76"/>
      <c r="V209" s="76"/>
    </row>
    <row r="210" spans="1:22" x14ac:dyDescent="0.25">
      <c r="A210" s="75"/>
      <c r="B210" s="75"/>
      <c r="C210" s="75"/>
      <c r="D210" s="76"/>
      <c r="E210" s="76"/>
      <c r="F210" s="76"/>
      <c r="G210" s="76"/>
      <c r="H210" s="76"/>
      <c r="I210" s="76"/>
      <c r="J210" s="76"/>
      <c r="K210" s="76"/>
      <c r="M210" s="75"/>
      <c r="N210" s="75"/>
      <c r="O210" s="75"/>
      <c r="P210" s="76"/>
      <c r="Q210" s="76"/>
      <c r="R210" s="76"/>
      <c r="S210" s="76"/>
      <c r="T210" s="76"/>
      <c r="U210" s="76"/>
      <c r="V210" s="76"/>
    </row>
    <row r="211" spans="1:22" x14ac:dyDescent="0.25">
      <c r="A211" s="75"/>
      <c r="B211" s="75"/>
      <c r="C211" s="75"/>
      <c r="D211" s="76"/>
      <c r="E211" s="76"/>
      <c r="F211" s="76"/>
      <c r="G211" s="76"/>
      <c r="H211" s="76"/>
      <c r="I211" s="76"/>
      <c r="J211" s="76"/>
      <c r="K211" s="76"/>
      <c r="M211" s="75"/>
      <c r="N211" s="75"/>
      <c r="O211" s="75"/>
      <c r="P211" s="76"/>
      <c r="Q211" s="76"/>
      <c r="R211" s="76"/>
      <c r="S211" s="76"/>
      <c r="T211" s="76"/>
      <c r="U211" s="76"/>
      <c r="V211" s="76"/>
    </row>
  </sheetData>
  <pageMargins left="0.7" right="0.7" top="0.75" bottom="0.75" header="0.3" footer="0.3"/>
  <pageSetup scale="63" orientation="portrait" r:id="rId1"/>
  <drawing r:id="rId2"/>
  <legacyDrawing r:id="rId3"/>
  <oleObjects>
    <mc:AlternateContent xmlns:mc="http://schemas.openxmlformats.org/markup-compatibility/2006">
      <mc:Choice Requires="x14">
        <oleObject progId="Word.Document.12" shapeId="460801" r:id="rId4">
          <objectPr defaultSize="0" r:id="rId5">
            <anchor moveWithCells="1">
              <from>
                <xdr:col>1</xdr:col>
                <xdr:colOff>0</xdr:colOff>
                <xdr:row>47</xdr:row>
                <xdr:rowOff>0</xdr:rowOff>
              </from>
              <to>
                <xdr:col>10</xdr:col>
                <xdr:colOff>381000</xdr:colOff>
                <xdr:row>50</xdr:row>
                <xdr:rowOff>95250</xdr:rowOff>
              </to>
            </anchor>
          </objectPr>
        </oleObject>
      </mc:Choice>
      <mc:Fallback>
        <oleObject progId="Word.Document.12" shapeId="460801" r:id="rId4"/>
      </mc:Fallback>
    </mc:AlternateContent>
  </oleObjects>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211"/>
  <sheetViews>
    <sheetView topLeftCell="A28" workbookViewId="0">
      <selection activeCell="J43" sqref="J43"/>
    </sheetView>
  </sheetViews>
  <sheetFormatPr defaultColWidth="9.140625" defaultRowHeight="15" x14ac:dyDescent="0.25"/>
  <cols>
    <col min="1" max="1" width="5.28515625" style="61" customWidth="1"/>
    <col min="2" max="2" width="9.140625" style="61"/>
    <col min="3" max="3" width="10.28515625" style="61" customWidth="1"/>
    <col min="4" max="12" width="9.140625" style="59"/>
    <col min="13" max="13" width="5.28515625" style="61" customWidth="1"/>
    <col min="14" max="14" width="9.140625" style="61"/>
    <col min="15" max="15" width="10.28515625" style="61" customWidth="1"/>
    <col min="16" max="16" width="11.42578125" style="59" customWidth="1"/>
    <col min="17" max="16384" width="9.140625" style="59"/>
  </cols>
  <sheetData>
    <row r="1" spans="1:22" ht="21" x14ac:dyDescent="0.35">
      <c r="A1" s="63" t="s">
        <v>206</v>
      </c>
      <c r="M1" s="63"/>
    </row>
    <row r="2" spans="1:22" x14ac:dyDescent="0.25">
      <c r="B2" s="65">
        <v>6.2</v>
      </c>
      <c r="C2" s="61" t="s">
        <v>24</v>
      </c>
      <c r="D2" s="242"/>
      <c r="L2" s="76"/>
      <c r="M2" s="75"/>
      <c r="N2" s="28"/>
      <c r="O2" s="75"/>
      <c r="P2" s="156"/>
      <c r="Q2" s="76"/>
      <c r="R2" s="76"/>
      <c r="S2" s="76"/>
      <c r="T2" s="76"/>
      <c r="U2" s="76"/>
    </row>
    <row r="3" spans="1:22" x14ac:dyDescent="0.25">
      <c r="B3" s="65" t="s">
        <v>68</v>
      </c>
      <c r="C3" s="61" t="s">
        <v>26</v>
      </c>
      <c r="D3" s="242" t="s">
        <v>245</v>
      </c>
      <c r="E3" s="59" t="s">
        <v>71</v>
      </c>
      <c r="L3" s="76"/>
      <c r="M3" s="75"/>
      <c r="N3" s="28"/>
      <c r="O3" s="75"/>
      <c r="P3" s="156"/>
      <c r="Q3" s="76"/>
      <c r="R3" s="76"/>
      <c r="S3" s="76"/>
      <c r="T3" s="76"/>
      <c r="U3" s="76"/>
      <c r="V3" s="76"/>
    </row>
    <row r="4" spans="1:22" x14ac:dyDescent="0.25">
      <c r="B4" s="25" t="s">
        <v>27</v>
      </c>
      <c r="D4" s="26" t="s">
        <v>192</v>
      </c>
      <c r="E4" s="66"/>
      <c r="F4" s="66"/>
      <c r="G4" s="66"/>
      <c r="H4" s="66"/>
      <c r="I4" s="66"/>
      <c r="J4" s="66"/>
      <c r="L4" s="76"/>
      <c r="M4" s="75"/>
      <c r="N4" s="25"/>
      <c r="O4" s="75"/>
      <c r="P4" s="75"/>
      <c r="Q4" s="76"/>
      <c r="R4" s="76"/>
      <c r="S4" s="76"/>
      <c r="T4" s="76"/>
      <c r="U4" s="76"/>
      <c r="V4" s="76"/>
    </row>
    <row r="5" spans="1:22" x14ac:dyDescent="0.25">
      <c r="B5" s="28"/>
      <c r="L5" s="76"/>
      <c r="M5" s="75"/>
      <c r="N5" s="28"/>
      <c r="O5" s="75"/>
      <c r="P5" s="76"/>
      <c r="Q5" s="76"/>
      <c r="R5" s="76"/>
      <c r="S5" s="76"/>
      <c r="T5" s="76"/>
      <c r="U5" s="76"/>
      <c r="V5" s="76"/>
    </row>
    <row r="6" spans="1:22" x14ac:dyDescent="0.25">
      <c r="F6" s="26" t="s">
        <v>29</v>
      </c>
      <c r="G6" s="26"/>
      <c r="H6" s="26" t="s">
        <v>174</v>
      </c>
      <c r="I6" s="26"/>
      <c r="J6" s="26"/>
      <c r="L6" s="76"/>
      <c r="M6" s="75"/>
      <c r="N6" s="75"/>
      <c r="O6" s="75"/>
      <c r="P6" s="76"/>
      <c r="Q6" s="76"/>
      <c r="R6" s="75"/>
      <c r="S6" s="75"/>
      <c r="T6" s="75"/>
      <c r="U6" s="75"/>
      <c r="V6" s="75"/>
    </row>
    <row r="7" spans="1:22" ht="26.25" x14ac:dyDescent="0.25">
      <c r="A7" s="60" t="s">
        <v>31</v>
      </c>
      <c r="B7" s="60" t="s">
        <v>32</v>
      </c>
      <c r="C7" s="60" t="s">
        <v>33</v>
      </c>
      <c r="L7" s="76"/>
      <c r="M7" s="112"/>
      <c r="N7" s="157"/>
      <c r="O7" s="157"/>
      <c r="P7" s="76"/>
      <c r="Q7" s="76"/>
      <c r="R7" s="76"/>
      <c r="S7" s="76"/>
      <c r="T7" s="76"/>
      <c r="U7" s="76"/>
      <c r="V7" s="76"/>
    </row>
    <row r="8" spans="1:22" x14ac:dyDescent="0.25">
      <c r="B8" s="62" t="s">
        <v>34</v>
      </c>
      <c r="C8" s="62" t="s">
        <v>3</v>
      </c>
      <c r="L8" s="76"/>
      <c r="M8" s="75"/>
      <c r="N8" s="158"/>
      <c r="O8" s="158"/>
      <c r="P8" s="76"/>
      <c r="Q8" s="76"/>
      <c r="R8" s="76"/>
      <c r="S8" s="76"/>
      <c r="T8" s="76"/>
      <c r="U8" s="76"/>
    </row>
    <row r="9" spans="1:22" x14ac:dyDescent="0.25">
      <c r="A9" s="184"/>
      <c r="B9" s="33"/>
      <c r="C9" s="172"/>
      <c r="E9" s="61" t="s">
        <v>35</v>
      </c>
      <c r="F9" s="61"/>
      <c r="L9" s="76"/>
      <c r="M9" s="28"/>
      <c r="N9" s="158"/>
      <c r="O9" s="159"/>
      <c r="P9" s="76"/>
      <c r="Q9" s="75"/>
      <c r="R9" s="75"/>
      <c r="S9" s="76"/>
      <c r="T9" s="76"/>
      <c r="U9" s="76"/>
    </row>
    <row r="10" spans="1:22" x14ac:dyDescent="0.25">
      <c r="A10" s="184"/>
      <c r="B10" s="33"/>
      <c r="C10" s="172"/>
      <c r="E10" s="61" t="s">
        <v>36</v>
      </c>
      <c r="F10" s="61"/>
      <c r="L10" s="76"/>
      <c r="M10" s="28"/>
      <c r="N10" s="158"/>
      <c r="O10" s="159"/>
      <c r="P10" s="76"/>
      <c r="Q10" s="75"/>
      <c r="R10" s="75"/>
      <c r="S10" s="76"/>
      <c r="T10" s="76"/>
      <c r="U10" s="76"/>
    </row>
    <row r="11" spans="1:22" x14ac:dyDescent="0.25">
      <c r="A11" s="184"/>
      <c r="B11" s="33"/>
      <c r="C11" s="172"/>
      <c r="E11" s="61" t="s">
        <v>37</v>
      </c>
      <c r="F11" s="61"/>
      <c r="L11" s="76"/>
      <c r="M11" s="28"/>
      <c r="N11" s="158"/>
      <c r="O11" s="159"/>
      <c r="P11" s="76"/>
      <c r="Q11" s="75"/>
      <c r="R11" s="75"/>
      <c r="S11" s="76"/>
      <c r="T11" s="76"/>
      <c r="U11" s="76"/>
    </row>
    <row r="12" spans="1:22" x14ac:dyDescent="0.25">
      <c r="A12" s="184"/>
      <c r="B12" s="33"/>
      <c r="C12" s="172"/>
      <c r="E12" s="61"/>
      <c r="F12" s="61"/>
      <c r="L12" s="76"/>
      <c r="M12" s="28"/>
      <c r="N12" s="158"/>
      <c r="O12" s="159"/>
      <c r="P12" s="76"/>
      <c r="Q12" s="75"/>
      <c r="R12" s="75"/>
      <c r="S12" s="76"/>
      <c r="T12" s="76"/>
      <c r="U12" s="76"/>
    </row>
    <row r="13" spans="1:22" x14ac:dyDescent="0.25">
      <c r="A13" s="184"/>
      <c r="B13" s="33"/>
      <c r="C13" s="172"/>
      <c r="E13" s="61" t="s">
        <v>38</v>
      </c>
      <c r="F13" s="61"/>
      <c r="L13" s="76"/>
      <c r="M13" s="28"/>
      <c r="N13" s="158"/>
      <c r="O13" s="159"/>
      <c r="P13" s="76"/>
      <c r="Q13" s="75"/>
      <c r="R13" s="75"/>
      <c r="S13" s="76"/>
      <c r="T13" s="76"/>
      <c r="U13" s="76"/>
    </row>
    <row r="14" spans="1:22" x14ac:dyDescent="0.25">
      <c r="A14" s="184"/>
      <c r="B14" s="33"/>
      <c r="C14" s="172"/>
      <c r="E14" s="61" t="s">
        <v>39</v>
      </c>
      <c r="F14" s="61"/>
      <c r="L14" s="76"/>
      <c r="M14" s="28"/>
      <c r="N14" s="158"/>
      <c r="O14" s="159"/>
      <c r="P14" s="76"/>
      <c r="Q14" s="75"/>
      <c r="R14" s="75"/>
      <c r="S14" s="76"/>
      <c r="T14" s="76"/>
      <c r="U14" s="76"/>
    </row>
    <row r="15" spans="1:22" x14ac:dyDescent="0.25">
      <c r="A15" s="184"/>
      <c r="B15" s="33"/>
      <c r="C15" s="172"/>
      <c r="E15" s="61" t="s">
        <v>40</v>
      </c>
      <c r="F15" s="61"/>
      <c r="L15" s="76"/>
      <c r="M15" s="28"/>
      <c r="N15" s="158"/>
      <c r="O15" s="159"/>
      <c r="P15" s="76"/>
      <c r="Q15" s="75"/>
      <c r="R15" s="75"/>
      <c r="S15" s="76"/>
      <c r="T15" s="76"/>
      <c r="U15" s="76"/>
    </row>
    <row r="16" spans="1:22" x14ac:dyDescent="0.25">
      <c r="A16" s="184"/>
      <c r="B16" s="33"/>
      <c r="C16" s="172"/>
      <c r="E16" s="61" t="s">
        <v>41</v>
      </c>
      <c r="F16" s="61"/>
      <c r="L16" s="76"/>
      <c r="M16" s="28"/>
      <c r="N16" s="158"/>
      <c r="O16" s="159"/>
      <c r="P16" s="76"/>
      <c r="Q16" s="75"/>
      <c r="R16" s="75"/>
      <c r="S16" s="76"/>
      <c r="T16" s="76"/>
      <c r="U16" s="76"/>
    </row>
    <row r="17" spans="1:21" x14ac:dyDescent="0.25">
      <c r="A17" s="184"/>
      <c r="B17" s="33"/>
      <c r="C17" s="172"/>
      <c r="E17" s="61" t="s">
        <v>42</v>
      </c>
      <c r="F17" s="61"/>
      <c r="L17" s="76"/>
      <c r="M17" s="28"/>
      <c r="N17" s="158"/>
      <c r="O17" s="159"/>
      <c r="P17" s="76"/>
      <c r="Q17" s="75"/>
      <c r="R17" s="75"/>
      <c r="S17" s="76"/>
      <c r="T17" s="76"/>
      <c r="U17" s="76"/>
    </row>
    <row r="18" spans="1:21" x14ac:dyDescent="0.25">
      <c r="A18" s="184"/>
      <c r="B18" s="33"/>
      <c r="C18" s="172"/>
      <c r="E18" s="61" t="s">
        <v>43</v>
      </c>
      <c r="F18" s="61"/>
      <c r="L18" s="76"/>
      <c r="M18" s="28"/>
      <c r="N18" s="158"/>
      <c r="O18" s="159"/>
      <c r="P18" s="76"/>
      <c r="Q18" s="75"/>
      <c r="R18" s="75"/>
      <c r="S18" s="76"/>
      <c r="T18" s="76"/>
      <c r="U18" s="76"/>
    </row>
    <row r="19" spans="1:21" x14ac:dyDescent="0.25">
      <c r="A19" s="65"/>
      <c r="B19" s="65"/>
      <c r="C19" s="77"/>
      <c r="E19" s="61" t="s">
        <v>44</v>
      </c>
      <c r="F19" s="61"/>
      <c r="L19" s="76"/>
      <c r="M19" s="28"/>
      <c r="N19" s="158"/>
      <c r="O19" s="159"/>
      <c r="P19" s="76"/>
      <c r="Q19" s="75"/>
      <c r="R19" s="75"/>
      <c r="S19" s="76"/>
      <c r="T19" s="76"/>
      <c r="U19" s="76"/>
    </row>
    <row r="20" spans="1:21" x14ac:dyDescent="0.25">
      <c r="A20" s="65"/>
      <c r="B20" s="65"/>
      <c r="C20" s="77"/>
      <c r="E20" s="61" t="s">
        <v>45</v>
      </c>
      <c r="L20" s="76"/>
      <c r="M20" s="28"/>
      <c r="N20" s="158"/>
      <c r="O20" s="159"/>
      <c r="P20" s="76"/>
      <c r="Q20" s="75"/>
      <c r="R20" s="76"/>
      <c r="S20" s="76"/>
      <c r="T20" s="76"/>
      <c r="U20" s="76"/>
    </row>
    <row r="21" spans="1:21" x14ac:dyDescent="0.25">
      <c r="A21" s="65"/>
      <c r="B21" s="65"/>
      <c r="C21" s="77"/>
      <c r="E21" s="61" t="s">
        <v>46</v>
      </c>
      <c r="L21" s="76"/>
      <c r="M21" s="28"/>
      <c r="N21" s="158"/>
      <c r="O21" s="159"/>
      <c r="P21" s="76"/>
      <c r="Q21" s="75"/>
      <c r="R21" s="76"/>
      <c r="S21" s="76"/>
      <c r="T21" s="76"/>
      <c r="U21" s="76"/>
    </row>
    <row r="22" spans="1:21" x14ac:dyDescent="0.25">
      <c r="A22" s="65"/>
      <c r="B22" s="65"/>
      <c r="C22" s="77"/>
      <c r="E22" s="61" t="s">
        <v>129</v>
      </c>
      <c r="L22" s="76"/>
      <c r="M22" s="28"/>
      <c r="N22" s="158"/>
      <c r="O22" s="159"/>
      <c r="P22" s="76"/>
      <c r="Q22" s="75"/>
      <c r="R22" s="76"/>
      <c r="S22" s="76"/>
      <c r="T22" s="76"/>
      <c r="U22" s="76"/>
    </row>
    <row r="23" spans="1:21" x14ac:dyDescent="0.25">
      <c r="A23" s="65"/>
      <c r="B23" s="65"/>
      <c r="C23" s="77"/>
      <c r="E23" s="61"/>
      <c r="L23" s="76"/>
      <c r="M23" s="28"/>
      <c r="N23" s="158"/>
      <c r="O23" s="159"/>
      <c r="P23" s="76"/>
      <c r="Q23" s="75"/>
      <c r="R23" s="76"/>
      <c r="S23" s="76"/>
      <c r="T23" s="76"/>
      <c r="U23" s="76"/>
    </row>
    <row r="24" spans="1:21" x14ac:dyDescent="0.25">
      <c r="A24" s="65"/>
      <c r="B24" s="65"/>
      <c r="C24" s="77"/>
      <c r="L24" s="76"/>
      <c r="M24" s="28"/>
      <c r="N24" s="158"/>
      <c r="O24" s="159"/>
      <c r="P24" s="76"/>
      <c r="Q24" s="76"/>
      <c r="R24" s="76"/>
      <c r="S24" s="76"/>
      <c r="T24" s="76"/>
      <c r="U24" s="76"/>
    </row>
    <row r="25" spans="1:21" x14ac:dyDescent="0.25">
      <c r="A25" s="65"/>
      <c r="B25" s="65"/>
      <c r="C25" s="77"/>
      <c r="L25" s="76"/>
      <c r="M25" s="28"/>
      <c r="N25" s="158"/>
      <c r="O25" s="159"/>
      <c r="P25" s="76"/>
      <c r="Q25" s="76"/>
      <c r="R25" s="76"/>
      <c r="S25" s="76"/>
      <c r="T25" s="76"/>
      <c r="U25" s="76"/>
    </row>
    <row r="26" spans="1:21" x14ac:dyDescent="0.25">
      <c r="A26" s="65"/>
      <c r="B26" s="73"/>
      <c r="C26" s="77"/>
      <c r="L26" s="76"/>
      <c r="M26" s="28"/>
      <c r="N26" s="160"/>
      <c r="O26" s="159"/>
      <c r="P26" s="76"/>
      <c r="Q26" s="76"/>
      <c r="R26" s="76"/>
      <c r="S26" s="76"/>
      <c r="T26" s="76"/>
      <c r="U26" s="76"/>
    </row>
    <row r="27" spans="1:21" ht="15.75" x14ac:dyDescent="0.25">
      <c r="A27" s="65"/>
      <c r="B27" s="73"/>
      <c r="C27" s="77"/>
      <c r="E27" s="35"/>
      <c r="L27" s="76"/>
      <c r="M27" s="28"/>
      <c r="N27" s="160"/>
      <c r="O27" s="159"/>
      <c r="P27" s="76"/>
      <c r="Q27" s="115"/>
      <c r="R27" s="76"/>
      <c r="S27" s="76"/>
      <c r="T27" s="76"/>
      <c r="U27" s="76"/>
    </row>
    <row r="28" spans="1:21" ht="15.75" x14ac:dyDescent="0.25">
      <c r="A28" s="65"/>
      <c r="B28" s="73"/>
      <c r="C28" s="77"/>
      <c r="E28" s="35"/>
      <c r="L28" s="76"/>
      <c r="M28" s="28"/>
      <c r="N28" s="160"/>
      <c r="O28" s="159"/>
      <c r="P28" s="76"/>
      <c r="Q28" s="115"/>
      <c r="R28" s="76"/>
      <c r="S28" s="76"/>
      <c r="T28" s="76"/>
      <c r="U28" s="76"/>
    </row>
    <row r="29" spans="1:21" ht="15.75" x14ac:dyDescent="0.25">
      <c r="A29" s="65"/>
      <c r="B29" s="65"/>
      <c r="C29" s="77" t="s">
        <v>71</v>
      </c>
      <c r="E29" s="35"/>
      <c r="L29" s="76"/>
      <c r="M29" s="28"/>
      <c r="N29" s="28"/>
      <c r="O29" s="161"/>
      <c r="P29" s="76"/>
      <c r="Q29" s="115"/>
      <c r="R29" s="76"/>
      <c r="S29" s="76"/>
      <c r="T29" s="76"/>
      <c r="U29" s="76"/>
    </row>
    <row r="30" spans="1:21" ht="15.75" x14ac:dyDescent="0.25">
      <c r="A30" s="65"/>
      <c r="B30" s="65"/>
      <c r="C30" s="77" t="s">
        <v>71</v>
      </c>
      <c r="E30" s="35"/>
      <c r="L30" s="76"/>
      <c r="M30" s="28"/>
      <c r="N30" s="28"/>
      <c r="O30" s="161"/>
      <c r="P30" s="76"/>
      <c r="Q30" s="115"/>
      <c r="R30" s="76"/>
      <c r="S30" s="76"/>
      <c r="T30" s="76"/>
      <c r="U30" s="76"/>
    </row>
    <row r="31" spans="1:21" ht="15.75" x14ac:dyDescent="0.25">
      <c r="A31" s="65"/>
      <c r="B31" s="65"/>
      <c r="C31" s="32"/>
      <c r="E31" s="35"/>
      <c r="L31" s="76"/>
      <c r="M31" s="28"/>
      <c r="N31" s="28"/>
      <c r="O31" s="114"/>
      <c r="P31" s="76"/>
      <c r="Q31" s="115"/>
      <c r="R31" s="76"/>
      <c r="S31" s="76"/>
      <c r="T31" s="76"/>
      <c r="U31" s="76"/>
    </row>
    <row r="32" spans="1:21" x14ac:dyDescent="0.25">
      <c r="A32" s="65"/>
      <c r="B32" s="65"/>
      <c r="C32" s="72"/>
      <c r="L32" s="76"/>
      <c r="M32" s="28"/>
      <c r="N32" s="28"/>
      <c r="O32" s="162"/>
      <c r="P32" s="76"/>
      <c r="Q32" s="76"/>
      <c r="R32" s="76"/>
      <c r="S32" s="76"/>
      <c r="T32" s="76"/>
      <c r="U32" s="76"/>
    </row>
    <row r="33" spans="1:22" x14ac:dyDescent="0.25">
      <c r="A33" s="65"/>
      <c r="B33" s="65"/>
      <c r="C33" s="72"/>
      <c r="L33" s="76"/>
      <c r="M33" s="28"/>
      <c r="N33" s="28"/>
      <c r="O33" s="162"/>
      <c r="P33" s="76"/>
      <c r="Q33" s="76"/>
      <c r="R33" s="76"/>
      <c r="S33" s="76"/>
      <c r="T33" s="76"/>
      <c r="U33" s="76"/>
    </row>
    <row r="34" spans="1:22" x14ac:dyDescent="0.25">
      <c r="A34" s="65"/>
      <c r="B34" s="65"/>
      <c r="C34" s="72"/>
      <c r="L34" s="76"/>
      <c r="M34" s="28"/>
      <c r="N34" s="28"/>
      <c r="O34" s="162"/>
      <c r="P34" s="76"/>
      <c r="Q34" s="76"/>
      <c r="R34" s="76"/>
      <c r="S34" s="76"/>
      <c r="T34" s="76"/>
      <c r="U34" s="76"/>
    </row>
    <row r="35" spans="1:22" x14ac:dyDescent="0.25">
      <c r="A35" s="65"/>
      <c r="B35" s="65"/>
      <c r="C35" s="72"/>
      <c r="E35" s="61" t="s">
        <v>254</v>
      </c>
      <c r="L35" s="76"/>
      <c r="M35" s="28"/>
      <c r="N35" s="28"/>
      <c r="O35" s="162"/>
      <c r="P35" s="76"/>
      <c r="Q35" s="76"/>
      <c r="R35" s="76"/>
      <c r="S35" s="76"/>
      <c r="T35" s="76"/>
      <c r="U35" s="76"/>
    </row>
    <row r="36" spans="1:22" x14ac:dyDescent="0.25">
      <c r="A36" s="65"/>
      <c r="B36" s="65"/>
      <c r="C36" s="72"/>
      <c r="L36" s="76"/>
      <c r="M36" s="28"/>
      <c r="N36" s="28"/>
      <c r="O36" s="162"/>
      <c r="P36" s="76"/>
      <c r="Q36" s="76"/>
      <c r="R36" s="76"/>
      <c r="S36" s="76"/>
      <c r="T36" s="76"/>
      <c r="U36" s="76"/>
    </row>
    <row r="37" spans="1:22" x14ac:dyDescent="0.25">
      <c r="A37" s="65"/>
      <c r="B37" s="65"/>
      <c r="C37" s="73"/>
      <c r="L37" s="76"/>
      <c r="M37" s="28"/>
      <c r="N37" s="28"/>
      <c r="O37" s="163"/>
      <c r="P37" s="76"/>
      <c r="Q37" s="76"/>
      <c r="R37" s="76"/>
      <c r="S37" s="76"/>
      <c r="T37" s="76"/>
      <c r="U37" s="76"/>
    </row>
    <row r="38" spans="1:22" x14ac:dyDescent="0.25">
      <c r="A38" s="65"/>
      <c r="B38" s="65"/>
      <c r="C38" s="65"/>
      <c r="L38" s="76"/>
      <c r="M38" s="28"/>
      <c r="N38" s="28"/>
      <c r="O38" s="28"/>
      <c r="P38" s="76"/>
      <c r="Q38" s="76"/>
      <c r="R38" s="76"/>
      <c r="S38" s="76"/>
      <c r="T38" s="76"/>
      <c r="U38" s="76"/>
    </row>
    <row r="39" spans="1:22" x14ac:dyDescent="0.25">
      <c r="B39" s="64"/>
      <c r="C39" s="64"/>
      <c r="D39" s="61"/>
      <c r="L39" s="76"/>
      <c r="M39" s="75"/>
      <c r="N39" s="75"/>
      <c r="O39" s="75"/>
      <c r="P39" s="75"/>
      <c r="Q39" s="76"/>
      <c r="R39" s="76"/>
      <c r="S39" s="76"/>
      <c r="T39" s="76"/>
      <c r="U39" s="76"/>
    </row>
    <row r="40" spans="1:22" x14ac:dyDescent="0.25">
      <c r="A40" s="64"/>
      <c r="B40" s="61" t="s">
        <v>49</v>
      </c>
      <c r="L40" s="76"/>
      <c r="M40" s="75"/>
      <c r="N40" s="75"/>
      <c r="O40" s="75"/>
      <c r="P40" s="76"/>
      <c r="Q40" s="76"/>
      <c r="R40" s="76"/>
      <c r="S40" s="76"/>
      <c r="T40" s="76"/>
      <c r="U40" s="76"/>
    </row>
    <row r="41" spans="1:22" x14ac:dyDescent="0.25">
      <c r="B41" s="64" t="e">
        <f>C39/A40</f>
        <v>#DIV/0!</v>
      </c>
      <c r="C41" s="61" t="s">
        <v>50</v>
      </c>
      <c r="L41" s="76"/>
      <c r="M41" s="75"/>
      <c r="N41" s="75"/>
      <c r="O41" s="75"/>
      <c r="P41" s="76"/>
      <c r="Q41" s="76"/>
      <c r="R41" s="76"/>
      <c r="S41" s="76"/>
      <c r="T41" s="76"/>
      <c r="U41" s="76"/>
    </row>
    <row r="42" spans="1:22" x14ac:dyDescent="0.25">
      <c r="D42" s="65">
        <v>2.5</v>
      </c>
      <c r="E42" s="61" t="s">
        <v>51</v>
      </c>
      <c r="L42" s="76"/>
      <c r="M42" s="75"/>
      <c r="N42" s="75"/>
      <c r="O42" s="75"/>
      <c r="P42" s="28"/>
      <c r="Q42" s="75"/>
      <c r="R42" s="76"/>
      <c r="S42" s="76"/>
      <c r="T42" s="76"/>
      <c r="U42" s="76"/>
    </row>
    <row r="43" spans="1:22" x14ac:dyDescent="0.25">
      <c r="D43" s="67">
        <v>0.85</v>
      </c>
      <c r="E43" s="61" t="s">
        <v>52</v>
      </c>
      <c r="L43" s="76"/>
      <c r="M43" s="75"/>
      <c r="N43" s="75"/>
      <c r="O43" s="75"/>
      <c r="P43" s="118"/>
      <c r="Q43" s="75"/>
      <c r="R43" s="76"/>
      <c r="S43" s="76"/>
      <c r="T43" s="76"/>
      <c r="U43" s="76"/>
    </row>
    <row r="44" spans="1:22" x14ac:dyDescent="0.25">
      <c r="L44" s="76"/>
      <c r="M44" s="75"/>
      <c r="N44" s="75"/>
      <c r="O44" s="75"/>
      <c r="P44" s="76"/>
      <c r="Q44" s="76"/>
      <c r="R44" s="76"/>
      <c r="S44" s="76"/>
      <c r="T44" s="76"/>
      <c r="U44" s="76"/>
    </row>
    <row r="45" spans="1:22" ht="24" customHeight="1" x14ac:dyDescent="0.25">
      <c r="A45" s="96" t="s">
        <v>107</v>
      </c>
      <c r="L45" s="76"/>
      <c r="M45" s="164"/>
      <c r="N45" s="75"/>
      <c r="O45" s="75"/>
      <c r="P45" s="76"/>
      <c r="Q45" s="76"/>
      <c r="R45" s="76"/>
      <c r="S45" s="76"/>
      <c r="T45" s="76"/>
      <c r="U45" s="76"/>
    </row>
    <row r="46" spans="1:22" ht="21" x14ac:dyDescent="0.35">
      <c r="A46" s="74"/>
      <c r="B46" s="75"/>
      <c r="C46" s="75"/>
      <c r="D46" s="76"/>
      <c r="E46" s="76"/>
      <c r="F46" s="76"/>
      <c r="G46" s="76"/>
      <c r="H46" s="76"/>
      <c r="I46" s="76"/>
      <c r="J46" s="76"/>
      <c r="K46" s="76"/>
      <c r="M46" s="74"/>
      <c r="N46" s="75"/>
      <c r="O46" s="75"/>
      <c r="P46" s="76"/>
      <c r="Q46" s="76"/>
      <c r="R46" s="76"/>
      <c r="S46" s="76"/>
      <c r="T46" s="76"/>
      <c r="U46" s="76"/>
      <c r="V46" s="76"/>
    </row>
    <row r="47" spans="1:22" x14ac:dyDescent="0.25">
      <c r="A47" s="75"/>
      <c r="B47" s="28"/>
      <c r="C47" s="75"/>
      <c r="D47" s="76"/>
      <c r="E47" s="76"/>
      <c r="F47" s="76"/>
      <c r="G47" s="76"/>
      <c r="H47" s="76"/>
      <c r="I47" s="76"/>
      <c r="J47" s="76"/>
      <c r="K47" s="76"/>
      <c r="M47" s="75"/>
      <c r="N47" s="28"/>
      <c r="O47" s="75"/>
      <c r="P47" s="76"/>
      <c r="Q47" s="76"/>
      <c r="R47" s="76"/>
      <c r="S47" s="76"/>
      <c r="T47" s="76"/>
      <c r="U47" s="76"/>
      <c r="V47" s="76"/>
    </row>
    <row r="48" spans="1:22" x14ac:dyDescent="0.25">
      <c r="A48" s="75"/>
      <c r="B48" s="28"/>
      <c r="C48" s="75"/>
      <c r="D48" s="76"/>
      <c r="E48" s="76"/>
      <c r="F48" s="76"/>
      <c r="G48" s="76"/>
      <c r="H48" s="76"/>
      <c r="I48" s="76"/>
      <c r="J48" s="76"/>
      <c r="K48" s="76"/>
      <c r="M48" s="75"/>
      <c r="N48" s="28"/>
      <c r="O48" s="75"/>
      <c r="P48" s="76"/>
      <c r="Q48" s="76"/>
      <c r="R48" s="76"/>
      <c r="S48" s="76"/>
      <c r="T48" s="76"/>
      <c r="U48" s="76"/>
      <c r="V48" s="76"/>
    </row>
    <row r="49" spans="1:22" x14ac:dyDescent="0.25">
      <c r="A49" s="75"/>
      <c r="B49" s="25"/>
      <c r="C49" s="75"/>
      <c r="D49" s="75"/>
      <c r="E49" s="76"/>
      <c r="F49" s="76"/>
      <c r="G49" s="76"/>
      <c r="H49" s="76"/>
      <c r="I49" s="76"/>
      <c r="J49" s="76"/>
      <c r="K49" s="76"/>
      <c r="M49" s="75"/>
      <c r="N49" s="25"/>
      <c r="O49" s="75"/>
      <c r="P49" s="75"/>
      <c r="Q49" s="76"/>
      <c r="R49" s="76"/>
      <c r="S49" s="76"/>
      <c r="T49" s="76"/>
      <c r="U49" s="76"/>
      <c r="V49" s="76"/>
    </row>
    <row r="50" spans="1:22" x14ac:dyDescent="0.25">
      <c r="A50" s="78"/>
      <c r="B50" s="79"/>
      <c r="C50" s="78"/>
      <c r="D50" s="80"/>
      <c r="E50" s="80"/>
      <c r="F50" s="76"/>
      <c r="G50" s="76"/>
      <c r="H50" s="76"/>
      <c r="I50" s="76"/>
      <c r="J50" s="76"/>
      <c r="K50" s="76"/>
      <c r="M50" s="78"/>
      <c r="N50" s="79"/>
      <c r="O50" s="78"/>
      <c r="P50" s="80"/>
      <c r="Q50" s="80"/>
      <c r="R50" s="76"/>
      <c r="S50" s="76"/>
      <c r="T50" s="76"/>
      <c r="U50" s="76"/>
      <c r="V50" s="76"/>
    </row>
    <row r="51" spans="1:22" x14ac:dyDescent="0.25">
      <c r="A51" s="78"/>
      <c r="B51" s="78"/>
      <c r="C51" s="78"/>
      <c r="D51" s="80"/>
      <c r="E51" s="80"/>
      <c r="F51" s="75"/>
      <c r="G51" s="75"/>
      <c r="H51" s="75"/>
      <c r="I51" s="75"/>
      <c r="J51" s="75"/>
      <c r="K51" s="76"/>
      <c r="M51" s="78"/>
      <c r="N51" s="78"/>
      <c r="O51" s="78"/>
      <c r="P51" s="80"/>
      <c r="Q51" s="80"/>
      <c r="R51" s="75"/>
      <c r="S51" s="75"/>
      <c r="T51" s="75"/>
      <c r="U51" s="75"/>
      <c r="V51" s="75"/>
    </row>
    <row r="52" spans="1:22" ht="26.25" x14ac:dyDescent="0.25">
      <c r="A52" s="81"/>
      <c r="B52" s="82"/>
      <c r="C52" s="82"/>
      <c r="D52" s="83"/>
      <c r="E52" s="83"/>
      <c r="F52" s="76"/>
      <c r="G52" s="76"/>
      <c r="H52" s="76"/>
      <c r="I52" s="76"/>
      <c r="J52" s="76"/>
      <c r="K52" s="76"/>
      <c r="M52" s="81"/>
      <c r="N52" s="82"/>
      <c r="O52" s="82"/>
      <c r="P52" s="83"/>
      <c r="Q52" s="83"/>
      <c r="R52" s="76"/>
      <c r="S52" s="76"/>
      <c r="T52" s="76"/>
      <c r="U52" s="76"/>
      <c r="V52" s="76"/>
    </row>
    <row r="53" spans="1:22" x14ac:dyDescent="0.25">
      <c r="A53" s="78"/>
      <c r="B53" s="84"/>
      <c r="C53" s="84"/>
      <c r="D53" s="83"/>
      <c r="E53" s="83"/>
      <c r="F53" s="76"/>
      <c r="G53" s="76"/>
      <c r="H53" s="76"/>
      <c r="I53" s="76"/>
      <c r="J53" s="76"/>
      <c r="K53" s="76"/>
      <c r="M53" s="78"/>
      <c r="N53" s="84"/>
      <c r="O53" s="84"/>
      <c r="P53" s="83"/>
      <c r="Q53" s="83"/>
      <c r="R53" s="76"/>
      <c r="S53" s="76"/>
      <c r="T53" s="76"/>
      <c r="U53" s="76"/>
      <c r="V53" s="76"/>
    </row>
    <row r="54" spans="1:22" x14ac:dyDescent="0.25">
      <c r="A54" s="79"/>
      <c r="B54" s="84"/>
      <c r="C54" s="85"/>
      <c r="D54" s="83"/>
      <c r="E54" s="86"/>
      <c r="F54" s="75"/>
      <c r="G54" s="76"/>
      <c r="H54" s="76"/>
      <c r="I54" s="76"/>
      <c r="J54" s="76"/>
      <c r="K54" s="76"/>
      <c r="M54" s="79"/>
      <c r="N54" s="84"/>
      <c r="O54" s="85"/>
      <c r="P54" s="83"/>
      <c r="Q54" s="86"/>
      <c r="R54" s="75"/>
      <c r="S54" s="76"/>
      <c r="T54" s="76"/>
      <c r="U54" s="76"/>
      <c r="V54" s="76"/>
    </row>
    <row r="55" spans="1:22" x14ac:dyDescent="0.25">
      <c r="A55" s="79"/>
      <c r="B55" s="84"/>
      <c r="C55" s="85"/>
      <c r="D55" s="83"/>
      <c r="E55" s="86"/>
      <c r="F55" s="75"/>
      <c r="G55" s="76"/>
      <c r="H55" s="76"/>
      <c r="I55" s="76"/>
      <c r="J55" s="76"/>
      <c r="K55" s="76"/>
      <c r="M55" s="79"/>
      <c r="N55" s="84"/>
      <c r="O55" s="85"/>
      <c r="P55" s="83"/>
      <c r="Q55" s="86"/>
      <c r="R55" s="75"/>
      <c r="S55" s="76"/>
      <c r="T55" s="76"/>
      <c r="U55" s="76"/>
      <c r="V55" s="76"/>
    </row>
    <row r="56" spans="1:22" x14ac:dyDescent="0.25">
      <c r="A56" s="79"/>
      <c r="B56" s="84"/>
      <c r="C56" s="85"/>
      <c r="D56" s="83"/>
      <c r="E56" s="86"/>
      <c r="F56" s="75"/>
      <c r="G56" s="76"/>
      <c r="H56" s="76"/>
      <c r="I56" s="76"/>
      <c r="J56" s="76"/>
      <c r="K56" s="76"/>
      <c r="M56" s="79"/>
      <c r="N56" s="84"/>
      <c r="O56" s="85"/>
      <c r="P56" s="83"/>
      <c r="Q56" s="86"/>
      <c r="R56" s="75"/>
      <c r="S56" s="76"/>
      <c r="T56" s="76"/>
      <c r="U56" s="76"/>
      <c r="V56" s="76"/>
    </row>
    <row r="57" spans="1:22" x14ac:dyDescent="0.25">
      <c r="A57" s="79"/>
      <c r="B57" s="84"/>
      <c r="C57" s="85"/>
      <c r="D57" s="83"/>
      <c r="E57" s="86"/>
      <c r="F57" s="75"/>
      <c r="G57" s="76"/>
      <c r="H57" s="76"/>
      <c r="I57" s="76"/>
      <c r="J57" s="76"/>
      <c r="K57" s="76"/>
      <c r="M57" s="79"/>
      <c r="N57" s="84"/>
      <c r="O57" s="85"/>
      <c r="P57" s="83"/>
      <c r="Q57" s="86"/>
      <c r="R57" s="75"/>
      <c r="S57" s="76"/>
      <c r="T57" s="76"/>
      <c r="U57" s="76"/>
      <c r="V57" s="76"/>
    </row>
    <row r="58" spans="1:22" x14ac:dyDescent="0.25">
      <c r="A58" s="79"/>
      <c r="B58" s="84"/>
      <c r="C58" s="85"/>
      <c r="D58" s="83"/>
      <c r="E58" s="86"/>
      <c r="F58" s="75"/>
      <c r="G58" s="76"/>
      <c r="H58" s="76"/>
      <c r="I58" s="76"/>
      <c r="J58" s="76"/>
      <c r="K58" s="76"/>
      <c r="M58" s="79"/>
      <c r="N58" s="84"/>
      <c r="O58" s="85"/>
      <c r="P58" s="83"/>
      <c r="Q58" s="86"/>
      <c r="R58" s="75"/>
      <c r="S58" s="76"/>
      <c r="T58" s="76"/>
      <c r="U58" s="76"/>
      <c r="V58" s="76"/>
    </row>
    <row r="59" spans="1:22" x14ac:dyDescent="0.25">
      <c r="A59" s="79"/>
      <c r="B59" s="84"/>
      <c r="C59" s="85"/>
      <c r="D59" s="83"/>
      <c r="E59" s="86"/>
      <c r="F59" s="75"/>
      <c r="G59" s="76"/>
      <c r="H59" s="76"/>
      <c r="I59" s="76"/>
      <c r="J59" s="76"/>
      <c r="K59" s="76"/>
      <c r="M59" s="79"/>
      <c r="N59" s="84"/>
      <c r="O59" s="85"/>
      <c r="P59" s="83"/>
      <c r="Q59" s="86"/>
      <c r="R59" s="75"/>
      <c r="S59" s="76"/>
      <c r="T59" s="76"/>
      <c r="U59" s="76"/>
      <c r="V59" s="76"/>
    </row>
    <row r="60" spans="1:22" x14ac:dyDescent="0.25">
      <c r="A60" s="79"/>
      <c r="B60" s="84"/>
      <c r="C60" s="85"/>
      <c r="D60" s="83"/>
      <c r="E60" s="86"/>
      <c r="F60" s="75"/>
      <c r="G60" s="76"/>
      <c r="H60" s="76"/>
      <c r="I60" s="76"/>
      <c r="J60" s="76"/>
      <c r="K60" s="76"/>
      <c r="M60" s="79"/>
      <c r="N60" s="84"/>
      <c r="O60" s="85"/>
      <c r="P60" s="83"/>
      <c r="Q60" s="86"/>
      <c r="R60" s="75"/>
      <c r="S60" s="76"/>
      <c r="T60" s="76"/>
      <c r="U60" s="76"/>
      <c r="V60" s="76"/>
    </row>
    <row r="61" spans="1:22" x14ac:dyDescent="0.25">
      <c r="A61" s="79"/>
      <c r="B61" s="84"/>
      <c r="C61" s="85"/>
      <c r="D61" s="83"/>
      <c r="E61" s="86"/>
      <c r="F61" s="75"/>
      <c r="G61" s="76"/>
      <c r="H61" s="76"/>
      <c r="I61" s="76"/>
      <c r="J61" s="76"/>
      <c r="K61" s="76"/>
      <c r="M61" s="79"/>
      <c r="N61" s="84"/>
      <c r="O61" s="85"/>
      <c r="P61" s="83"/>
      <c r="Q61" s="86"/>
      <c r="R61" s="75"/>
      <c r="S61" s="76"/>
      <c r="T61" s="76"/>
      <c r="U61" s="76"/>
      <c r="V61" s="76"/>
    </row>
    <row r="62" spans="1:22" x14ac:dyDescent="0.25">
      <c r="A62" s="79"/>
      <c r="B62" s="84"/>
      <c r="C62" s="85"/>
      <c r="D62" s="83"/>
      <c r="E62" s="86"/>
      <c r="F62" s="75"/>
      <c r="G62" s="76"/>
      <c r="H62" s="76"/>
      <c r="I62" s="76"/>
      <c r="J62" s="76"/>
      <c r="K62" s="76"/>
      <c r="M62" s="79"/>
      <c r="N62" s="84"/>
      <c r="O62" s="85"/>
      <c r="P62" s="83"/>
      <c r="Q62" s="86"/>
      <c r="R62" s="75"/>
      <c r="S62" s="76"/>
      <c r="T62" s="76"/>
      <c r="U62" s="76"/>
      <c r="V62" s="76"/>
    </row>
    <row r="63" spans="1:22" x14ac:dyDescent="0.25">
      <c r="A63" s="79"/>
      <c r="B63" s="84"/>
      <c r="C63" s="85"/>
      <c r="D63" s="83"/>
      <c r="E63" s="86"/>
      <c r="F63" s="75"/>
      <c r="G63" s="76"/>
      <c r="H63" s="76"/>
      <c r="I63" s="76"/>
      <c r="J63" s="76"/>
      <c r="K63" s="76"/>
      <c r="M63" s="79"/>
      <c r="N63" s="84"/>
      <c r="O63" s="85"/>
      <c r="P63" s="83"/>
      <c r="Q63" s="86"/>
      <c r="R63" s="75"/>
      <c r="S63" s="76"/>
      <c r="T63" s="76"/>
      <c r="U63" s="76"/>
      <c r="V63" s="76"/>
    </row>
    <row r="64" spans="1:22" x14ac:dyDescent="0.25">
      <c r="A64" s="79"/>
      <c r="B64" s="84"/>
      <c r="C64" s="85"/>
      <c r="D64" s="83"/>
      <c r="E64" s="86"/>
      <c r="F64" s="75"/>
      <c r="G64" s="76"/>
      <c r="H64" s="76"/>
      <c r="I64" s="76"/>
      <c r="J64" s="76"/>
      <c r="K64" s="76"/>
      <c r="M64" s="79"/>
      <c r="N64" s="84"/>
      <c r="O64" s="85"/>
      <c r="P64" s="83"/>
      <c r="Q64" s="86"/>
      <c r="R64" s="75"/>
      <c r="S64" s="76"/>
      <c r="T64" s="76"/>
      <c r="U64" s="76"/>
      <c r="V64" s="76"/>
    </row>
    <row r="65" spans="1:22" x14ac:dyDescent="0.25">
      <c r="A65" s="79"/>
      <c r="B65" s="84"/>
      <c r="C65" s="85"/>
      <c r="D65" s="83"/>
      <c r="E65" s="86"/>
      <c r="F65" s="76"/>
      <c r="G65" s="76"/>
      <c r="H65" s="76"/>
      <c r="I65" s="76"/>
      <c r="J65" s="76"/>
      <c r="K65" s="76"/>
      <c r="M65" s="79"/>
      <c r="N65" s="84"/>
      <c r="O65" s="85"/>
      <c r="P65" s="83"/>
      <c r="Q65" s="86"/>
      <c r="R65" s="76"/>
      <c r="S65" s="76"/>
      <c r="T65" s="76"/>
      <c r="U65" s="76"/>
      <c r="V65" s="76"/>
    </row>
    <row r="66" spans="1:22" x14ac:dyDescent="0.25">
      <c r="A66" s="79"/>
      <c r="B66" s="84"/>
      <c r="C66" s="85"/>
      <c r="D66" s="83"/>
      <c r="E66" s="86"/>
      <c r="F66" s="76"/>
      <c r="G66" s="76"/>
      <c r="H66" s="76"/>
      <c r="I66" s="76"/>
      <c r="J66" s="76"/>
      <c r="K66" s="76"/>
      <c r="M66" s="79"/>
      <c r="N66" s="84"/>
      <c r="O66" s="85"/>
      <c r="P66" s="83"/>
      <c r="Q66" s="86"/>
      <c r="R66" s="76"/>
      <c r="S66" s="76"/>
      <c r="T66" s="76"/>
      <c r="U66" s="76"/>
      <c r="V66" s="76"/>
    </row>
    <row r="67" spans="1:22" x14ac:dyDescent="0.25">
      <c r="A67" s="79"/>
      <c r="B67" s="84"/>
      <c r="C67" s="85"/>
      <c r="D67" s="83"/>
      <c r="E67" s="83"/>
      <c r="F67" s="76"/>
      <c r="G67" s="76"/>
      <c r="H67" s="76"/>
      <c r="I67" s="76"/>
      <c r="J67" s="76"/>
      <c r="K67" s="76"/>
      <c r="M67" s="79"/>
      <c r="N67" s="84"/>
      <c r="O67" s="85"/>
      <c r="P67" s="83"/>
      <c r="Q67" s="83"/>
      <c r="R67" s="76"/>
      <c r="S67" s="76"/>
      <c r="T67" s="76"/>
      <c r="U67" s="76"/>
      <c r="V67" s="76"/>
    </row>
    <row r="68" spans="1:22" x14ac:dyDescent="0.25">
      <c r="A68" s="79"/>
      <c r="B68" s="84"/>
      <c r="C68" s="85"/>
      <c r="D68" s="83"/>
      <c r="E68" s="86"/>
      <c r="F68" s="76"/>
      <c r="G68" s="76"/>
      <c r="H68" s="76"/>
      <c r="I68" s="76"/>
      <c r="J68" s="76"/>
      <c r="K68" s="76"/>
      <c r="M68" s="79"/>
      <c r="N68" s="84"/>
      <c r="O68" s="85"/>
      <c r="P68" s="83"/>
      <c r="Q68" s="86"/>
      <c r="R68" s="76"/>
      <c r="S68" s="76"/>
      <c r="T68" s="76"/>
      <c r="U68" s="76"/>
      <c r="V68" s="76"/>
    </row>
    <row r="69" spans="1:22" x14ac:dyDescent="0.25">
      <c r="A69" s="79"/>
      <c r="B69" s="84"/>
      <c r="C69" s="85"/>
      <c r="D69" s="83"/>
      <c r="E69" s="86"/>
      <c r="F69" s="76"/>
      <c r="G69" s="76"/>
      <c r="H69" s="76"/>
      <c r="I69" s="76"/>
      <c r="J69" s="76"/>
      <c r="K69" s="76"/>
      <c r="M69" s="79"/>
      <c r="N69" s="84"/>
      <c r="O69" s="85"/>
      <c r="P69" s="83"/>
      <c r="Q69" s="86"/>
      <c r="R69" s="76"/>
      <c r="S69" s="76"/>
      <c r="T69" s="76"/>
      <c r="U69" s="76"/>
      <c r="V69" s="76"/>
    </row>
    <row r="70" spans="1:22" x14ac:dyDescent="0.25">
      <c r="A70" s="79"/>
      <c r="B70" s="84"/>
      <c r="C70" s="85"/>
      <c r="D70" s="83"/>
      <c r="E70" s="83"/>
      <c r="F70" s="76"/>
      <c r="G70" s="76"/>
      <c r="H70" s="76"/>
      <c r="I70" s="76"/>
      <c r="J70" s="76"/>
      <c r="K70" s="76"/>
      <c r="M70" s="79"/>
      <c r="N70" s="84"/>
      <c r="O70" s="85"/>
      <c r="P70" s="83"/>
      <c r="Q70" s="83"/>
      <c r="R70" s="76"/>
      <c r="S70" s="76"/>
      <c r="T70" s="76"/>
      <c r="U70" s="76"/>
      <c r="V70" s="76"/>
    </row>
    <row r="71" spans="1:22" x14ac:dyDescent="0.25">
      <c r="A71" s="79"/>
      <c r="B71" s="84"/>
      <c r="C71" s="85"/>
      <c r="D71" s="83"/>
      <c r="E71" s="83"/>
      <c r="F71" s="76"/>
      <c r="G71" s="76"/>
      <c r="H71" s="76"/>
      <c r="I71" s="76"/>
      <c r="J71" s="76"/>
      <c r="K71" s="76"/>
      <c r="M71" s="79"/>
      <c r="N71" s="84"/>
      <c r="O71" s="85"/>
      <c r="P71" s="83"/>
      <c r="Q71" s="83"/>
      <c r="R71" s="76"/>
      <c r="S71" s="76"/>
      <c r="T71" s="76"/>
      <c r="U71" s="76"/>
      <c r="V71" s="76"/>
    </row>
    <row r="72" spans="1:22" ht="15.75" x14ac:dyDescent="0.25">
      <c r="A72" s="79"/>
      <c r="B72" s="84"/>
      <c r="C72" s="85"/>
      <c r="D72" s="83"/>
      <c r="E72" s="87"/>
      <c r="F72" s="76"/>
      <c r="G72" s="76"/>
      <c r="H72" s="76"/>
      <c r="I72" s="76"/>
      <c r="J72" s="76"/>
      <c r="K72" s="76"/>
      <c r="M72" s="79"/>
      <c r="N72" s="84"/>
      <c r="O72" s="85"/>
      <c r="P72" s="83"/>
      <c r="Q72" s="87"/>
      <c r="R72" s="76"/>
      <c r="S72" s="76"/>
      <c r="T72" s="76"/>
      <c r="U72" s="76"/>
      <c r="V72" s="76"/>
    </row>
    <row r="73" spans="1:22" ht="15.75" x14ac:dyDescent="0.25">
      <c r="A73" s="79"/>
      <c r="B73" s="84"/>
      <c r="C73" s="85"/>
      <c r="D73" s="83"/>
      <c r="E73" s="87"/>
      <c r="F73" s="76"/>
      <c r="G73" s="76"/>
      <c r="H73" s="76"/>
      <c r="I73" s="76"/>
      <c r="J73" s="76"/>
      <c r="K73" s="76"/>
      <c r="M73" s="79"/>
      <c r="N73" s="84"/>
      <c r="O73" s="85"/>
      <c r="P73" s="83"/>
      <c r="Q73" s="87"/>
      <c r="R73" s="76"/>
      <c r="S73" s="76"/>
      <c r="T73" s="76"/>
      <c r="U73" s="76"/>
      <c r="V73" s="76"/>
    </row>
    <row r="74" spans="1:22" ht="15.75" x14ac:dyDescent="0.25">
      <c r="A74" s="79"/>
      <c r="B74" s="84"/>
      <c r="C74" s="85"/>
      <c r="D74" s="83"/>
      <c r="E74" s="87"/>
      <c r="F74" s="76"/>
      <c r="G74" s="76"/>
      <c r="H74" s="76"/>
      <c r="I74" s="76"/>
      <c r="J74" s="76"/>
      <c r="K74" s="76"/>
      <c r="M74" s="79"/>
      <c r="N74" s="84"/>
      <c r="O74" s="85"/>
      <c r="P74" s="83"/>
      <c r="Q74" s="87"/>
      <c r="R74" s="76"/>
      <c r="S74" s="76"/>
      <c r="T74" s="76"/>
      <c r="U74" s="76"/>
      <c r="V74" s="76"/>
    </row>
    <row r="75" spans="1:22" ht="15.75" x14ac:dyDescent="0.25">
      <c r="A75" s="79"/>
      <c r="B75" s="84"/>
      <c r="C75" s="85"/>
      <c r="D75" s="83"/>
      <c r="E75" s="87"/>
      <c r="F75" s="76"/>
      <c r="G75" s="76"/>
      <c r="H75" s="76"/>
      <c r="I75" s="76"/>
      <c r="J75" s="76"/>
      <c r="K75" s="76"/>
      <c r="M75" s="79"/>
      <c r="N75" s="84"/>
      <c r="O75" s="85"/>
      <c r="P75" s="83"/>
      <c r="Q75" s="87"/>
      <c r="R75" s="76"/>
      <c r="S75" s="76"/>
      <c r="T75" s="76"/>
      <c r="U75" s="76"/>
      <c r="V75" s="76"/>
    </row>
    <row r="76" spans="1:22" ht="15.75" x14ac:dyDescent="0.25">
      <c r="A76" s="79"/>
      <c r="B76" s="84"/>
      <c r="C76" s="85"/>
      <c r="D76" s="83"/>
      <c r="E76" s="87"/>
      <c r="F76" s="76"/>
      <c r="G76" s="76"/>
      <c r="H76" s="76"/>
      <c r="I76" s="76"/>
      <c r="J76" s="76"/>
      <c r="K76" s="76"/>
      <c r="M76" s="79"/>
      <c r="N76" s="84"/>
      <c r="O76" s="85"/>
      <c r="P76" s="83"/>
      <c r="Q76" s="87"/>
      <c r="R76" s="76"/>
      <c r="S76" s="76"/>
      <c r="T76" s="76"/>
      <c r="U76" s="76"/>
      <c r="V76" s="76"/>
    </row>
    <row r="77" spans="1:22" x14ac:dyDescent="0.25">
      <c r="A77" s="79"/>
      <c r="B77" s="84"/>
      <c r="C77" s="85"/>
      <c r="D77" s="83"/>
      <c r="E77" s="83"/>
      <c r="F77" s="76"/>
      <c r="G77" s="76"/>
      <c r="H77" s="76"/>
      <c r="I77" s="76"/>
      <c r="J77" s="76"/>
      <c r="K77" s="76"/>
      <c r="M77" s="79"/>
      <c r="N77" s="84"/>
      <c r="O77" s="85"/>
      <c r="P77" s="83"/>
      <c r="Q77" s="83"/>
      <c r="R77" s="76"/>
      <c r="S77" s="76"/>
      <c r="T77" s="76"/>
      <c r="U77" s="76"/>
      <c r="V77" s="76"/>
    </row>
    <row r="78" spans="1:22" x14ac:dyDescent="0.25">
      <c r="A78" s="79"/>
      <c r="B78" s="84"/>
      <c r="C78" s="85"/>
      <c r="D78" s="83"/>
      <c r="E78" s="83"/>
      <c r="F78" s="76"/>
      <c r="G78" s="76"/>
      <c r="H78" s="76"/>
      <c r="I78" s="76"/>
      <c r="J78" s="76"/>
      <c r="K78" s="76"/>
      <c r="M78" s="79"/>
      <c r="N78" s="84"/>
      <c r="O78" s="85"/>
      <c r="P78" s="83"/>
      <c r="Q78" s="83"/>
      <c r="R78" s="76"/>
      <c r="S78" s="76"/>
      <c r="T78" s="76"/>
      <c r="U78" s="76"/>
      <c r="V78" s="76"/>
    </row>
    <row r="79" spans="1:22" x14ac:dyDescent="0.25">
      <c r="A79" s="79"/>
      <c r="B79" s="84"/>
      <c r="C79" s="85"/>
      <c r="D79" s="83"/>
      <c r="E79" s="83"/>
      <c r="F79" s="76"/>
      <c r="G79" s="76"/>
      <c r="H79" s="76"/>
      <c r="I79" s="76"/>
      <c r="J79" s="76"/>
      <c r="K79" s="76"/>
      <c r="M79" s="79"/>
      <c r="N79" s="84"/>
      <c r="O79" s="85"/>
      <c r="P79" s="83"/>
      <c r="Q79" s="83"/>
      <c r="R79" s="76"/>
      <c r="S79" s="76"/>
      <c r="T79" s="76"/>
      <c r="U79" s="76"/>
      <c r="V79" s="76"/>
    </row>
    <row r="80" spans="1:22" x14ac:dyDescent="0.25">
      <c r="A80" s="79"/>
      <c r="B80" s="84"/>
      <c r="C80" s="85"/>
      <c r="D80" s="83"/>
      <c r="E80" s="83"/>
      <c r="F80" s="76"/>
      <c r="G80" s="76"/>
      <c r="H80" s="76"/>
      <c r="I80" s="76"/>
      <c r="J80" s="76"/>
      <c r="K80" s="76"/>
      <c r="M80" s="79"/>
      <c r="N80" s="84"/>
      <c r="O80" s="85"/>
      <c r="P80" s="83"/>
      <c r="Q80" s="83"/>
      <c r="R80" s="76"/>
      <c r="S80" s="76"/>
      <c r="T80" s="76"/>
      <c r="U80" s="76"/>
      <c r="V80" s="76"/>
    </row>
    <row r="81" spans="1:22" x14ac:dyDescent="0.25">
      <c r="A81" s="79"/>
      <c r="B81" s="84"/>
      <c r="C81" s="85"/>
      <c r="D81" s="83"/>
      <c r="E81" s="83"/>
      <c r="F81" s="76"/>
      <c r="G81" s="76"/>
      <c r="H81" s="76"/>
      <c r="I81" s="76"/>
      <c r="J81" s="76"/>
      <c r="K81" s="76"/>
      <c r="M81" s="79"/>
      <c r="N81" s="84"/>
      <c r="O81" s="85"/>
      <c r="P81" s="83"/>
      <c r="Q81" s="83"/>
      <c r="R81" s="76"/>
      <c r="S81" s="76"/>
      <c r="T81" s="76"/>
      <c r="U81" s="76"/>
      <c r="V81" s="76"/>
    </row>
    <row r="82" spans="1:22" x14ac:dyDescent="0.25">
      <c r="A82" s="79"/>
      <c r="B82" s="84"/>
      <c r="C82" s="84"/>
      <c r="D82" s="83"/>
      <c r="E82" s="83"/>
      <c r="F82" s="76"/>
      <c r="G82" s="76"/>
      <c r="H82" s="76"/>
      <c r="I82" s="76"/>
      <c r="J82" s="76"/>
      <c r="K82" s="76"/>
      <c r="M82" s="79"/>
      <c r="N82" s="84"/>
      <c r="O82" s="84"/>
      <c r="P82" s="83"/>
      <c r="Q82" s="83"/>
      <c r="R82" s="76"/>
      <c r="S82" s="76"/>
      <c r="T82" s="76"/>
      <c r="U82" s="76"/>
      <c r="V82" s="76"/>
    </row>
    <row r="83" spans="1:22" x14ac:dyDescent="0.25">
      <c r="A83" s="79"/>
      <c r="B83" s="84"/>
      <c r="C83" s="84"/>
      <c r="D83" s="83"/>
      <c r="E83" s="83"/>
      <c r="F83" s="76"/>
      <c r="G83" s="76"/>
      <c r="H83" s="76"/>
      <c r="I83" s="76"/>
      <c r="J83" s="76"/>
      <c r="K83" s="76"/>
      <c r="M83" s="79"/>
      <c r="N83" s="84"/>
      <c r="O83" s="84"/>
      <c r="P83" s="83"/>
      <c r="Q83" s="83"/>
      <c r="R83" s="76"/>
      <c r="S83" s="76"/>
      <c r="T83" s="76"/>
      <c r="U83" s="76"/>
      <c r="V83" s="76"/>
    </row>
    <row r="84" spans="1:22" x14ac:dyDescent="0.25">
      <c r="A84" s="78"/>
      <c r="B84" s="86"/>
      <c r="C84" s="86"/>
      <c r="D84" s="86"/>
      <c r="E84" s="83"/>
      <c r="F84" s="76"/>
      <c r="G84" s="76"/>
      <c r="H84" s="76"/>
      <c r="I84" s="76"/>
      <c r="J84" s="76"/>
      <c r="K84" s="76"/>
      <c r="M84" s="78"/>
      <c r="N84" s="86"/>
      <c r="O84" s="86"/>
      <c r="P84" s="86"/>
      <c r="Q84" s="83"/>
      <c r="R84" s="76"/>
      <c r="S84" s="76"/>
      <c r="T84" s="76"/>
      <c r="U84" s="76"/>
      <c r="V84" s="76"/>
    </row>
    <row r="85" spans="1:22" x14ac:dyDescent="0.25">
      <c r="A85" s="78"/>
      <c r="B85" s="86"/>
      <c r="C85" s="86"/>
      <c r="D85" s="83"/>
      <c r="E85" s="83"/>
      <c r="F85" s="76"/>
      <c r="G85" s="76"/>
      <c r="H85" s="76"/>
      <c r="I85" s="76"/>
      <c r="J85" s="76"/>
      <c r="K85" s="76"/>
      <c r="M85" s="78"/>
      <c r="N85" s="86"/>
      <c r="O85" s="86"/>
      <c r="P85" s="83"/>
      <c r="Q85" s="83"/>
      <c r="R85" s="76"/>
      <c r="S85" s="76"/>
      <c r="T85" s="76"/>
      <c r="U85" s="76"/>
      <c r="V85" s="76"/>
    </row>
    <row r="86" spans="1:22" x14ac:dyDescent="0.25">
      <c r="A86" s="78"/>
      <c r="B86" s="86"/>
      <c r="C86" s="86"/>
      <c r="D86" s="83"/>
      <c r="E86" s="83"/>
      <c r="F86" s="76"/>
      <c r="G86" s="76"/>
      <c r="H86" s="76"/>
      <c r="I86" s="76"/>
      <c r="J86" s="76"/>
      <c r="K86" s="76"/>
      <c r="M86" s="78"/>
      <c r="N86" s="86"/>
      <c r="O86" s="86"/>
      <c r="P86" s="83"/>
      <c r="Q86" s="83"/>
      <c r="R86" s="76"/>
      <c r="S86" s="76"/>
      <c r="T86" s="76"/>
      <c r="U86" s="76"/>
      <c r="V86" s="76"/>
    </row>
    <row r="87" spans="1:22" x14ac:dyDescent="0.25">
      <c r="A87" s="78"/>
      <c r="B87" s="86"/>
      <c r="C87" s="86"/>
      <c r="D87" s="84"/>
      <c r="E87" s="86"/>
      <c r="F87" s="76"/>
      <c r="G87" s="76"/>
      <c r="H87" s="76"/>
      <c r="I87" s="76"/>
      <c r="J87" s="76"/>
      <c r="K87" s="76"/>
      <c r="M87" s="78"/>
      <c r="N87" s="86"/>
      <c r="O87" s="86"/>
      <c r="P87" s="84"/>
      <c r="Q87" s="86"/>
      <c r="R87" s="76"/>
      <c r="S87" s="76"/>
      <c r="T87" s="76"/>
      <c r="U87" s="76"/>
      <c r="V87" s="76"/>
    </row>
    <row r="88" spans="1:22" x14ac:dyDescent="0.25">
      <c r="A88" s="78"/>
      <c r="B88" s="86"/>
      <c r="C88" s="86"/>
      <c r="D88" s="88"/>
      <c r="E88" s="86"/>
      <c r="F88" s="76"/>
      <c r="G88" s="76"/>
      <c r="H88" s="76"/>
      <c r="I88" s="76"/>
      <c r="J88" s="76"/>
      <c r="K88" s="76"/>
      <c r="M88" s="78"/>
      <c r="N88" s="86"/>
      <c r="O88" s="86"/>
      <c r="P88" s="88"/>
      <c r="Q88" s="86"/>
      <c r="R88" s="76"/>
      <c r="S88" s="76"/>
      <c r="T88" s="76"/>
      <c r="U88" s="76"/>
      <c r="V88" s="76"/>
    </row>
    <row r="89" spans="1:22" x14ac:dyDescent="0.25">
      <c r="A89" s="78"/>
      <c r="B89" s="86"/>
      <c r="C89" s="86"/>
      <c r="D89" s="83"/>
      <c r="E89" s="83"/>
      <c r="F89" s="76"/>
      <c r="G89" s="76"/>
      <c r="H89" s="76"/>
      <c r="I89" s="76"/>
      <c r="J89" s="76"/>
      <c r="K89" s="76"/>
      <c r="M89" s="78"/>
      <c r="N89" s="86"/>
      <c r="O89" s="86"/>
      <c r="P89" s="83"/>
      <c r="Q89" s="83"/>
      <c r="R89" s="76"/>
      <c r="S89" s="76"/>
      <c r="T89" s="76"/>
      <c r="U89" s="76"/>
      <c r="V89" s="76"/>
    </row>
    <row r="90" spans="1:22" x14ac:dyDescent="0.25">
      <c r="A90" s="78"/>
      <c r="B90" s="86"/>
      <c r="C90" s="86"/>
      <c r="D90" s="83"/>
      <c r="E90" s="83"/>
      <c r="F90" s="76"/>
      <c r="G90" s="76"/>
      <c r="H90" s="76"/>
      <c r="I90" s="76"/>
      <c r="J90" s="76"/>
      <c r="K90" s="76"/>
      <c r="M90" s="78"/>
      <c r="N90" s="86"/>
      <c r="O90" s="86"/>
      <c r="P90" s="83"/>
      <c r="Q90" s="83"/>
      <c r="R90" s="76"/>
      <c r="S90" s="76"/>
      <c r="T90" s="76"/>
      <c r="U90" s="76"/>
      <c r="V90" s="76"/>
    </row>
    <row r="91" spans="1:22" x14ac:dyDescent="0.25">
      <c r="A91" s="78"/>
      <c r="B91" s="86"/>
      <c r="C91" s="86"/>
      <c r="D91" s="83"/>
      <c r="E91" s="83"/>
      <c r="F91" s="76"/>
      <c r="G91" s="76"/>
      <c r="H91" s="76"/>
      <c r="I91" s="76"/>
      <c r="J91" s="76"/>
      <c r="K91" s="76"/>
      <c r="M91" s="78"/>
      <c r="N91" s="86"/>
      <c r="O91" s="86"/>
      <c r="P91" s="83"/>
      <c r="Q91" s="83"/>
      <c r="R91" s="76"/>
      <c r="S91" s="76"/>
      <c r="T91" s="76"/>
      <c r="U91" s="76"/>
      <c r="V91" s="76"/>
    </row>
    <row r="92" spans="1:22" x14ac:dyDescent="0.25">
      <c r="A92" s="78"/>
      <c r="B92" s="86"/>
      <c r="C92" s="86"/>
      <c r="D92" s="83"/>
      <c r="E92" s="83"/>
      <c r="F92" s="76"/>
      <c r="G92" s="76"/>
      <c r="H92" s="76"/>
      <c r="I92" s="76"/>
      <c r="J92" s="76"/>
      <c r="K92" s="76"/>
      <c r="M92" s="78"/>
      <c r="N92" s="86"/>
      <c r="O92" s="86"/>
      <c r="P92" s="83"/>
      <c r="Q92" s="83"/>
      <c r="R92" s="76"/>
      <c r="S92" s="76"/>
      <c r="T92" s="76"/>
      <c r="U92" s="76"/>
      <c r="V92" s="76"/>
    </row>
    <row r="93" spans="1:22" x14ac:dyDescent="0.25">
      <c r="A93" s="78"/>
      <c r="B93" s="86"/>
      <c r="C93" s="86"/>
      <c r="D93" s="83"/>
      <c r="E93" s="83"/>
      <c r="F93" s="76"/>
      <c r="G93" s="76"/>
      <c r="H93" s="76"/>
      <c r="I93" s="76"/>
      <c r="J93" s="76"/>
      <c r="K93" s="76"/>
      <c r="M93" s="78"/>
      <c r="N93" s="86"/>
      <c r="O93" s="86"/>
      <c r="P93" s="83"/>
      <c r="Q93" s="83"/>
      <c r="R93" s="76"/>
      <c r="S93" s="76"/>
      <c r="T93" s="76"/>
      <c r="U93" s="76"/>
      <c r="V93" s="76"/>
    </row>
    <row r="94" spans="1:22" x14ac:dyDescent="0.25">
      <c r="A94" s="78"/>
      <c r="B94" s="86"/>
      <c r="C94" s="86"/>
      <c r="D94" s="83"/>
      <c r="E94" s="83"/>
      <c r="F94" s="76"/>
      <c r="G94" s="76"/>
      <c r="H94" s="76"/>
      <c r="I94" s="76"/>
      <c r="J94" s="76"/>
      <c r="K94" s="76"/>
      <c r="M94" s="78"/>
      <c r="N94" s="86"/>
      <c r="O94" s="86"/>
      <c r="P94" s="83"/>
      <c r="Q94" s="83"/>
      <c r="R94" s="76"/>
      <c r="S94" s="76"/>
      <c r="T94" s="76"/>
      <c r="U94" s="76"/>
      <c r="V94" s="76"/>
    </row>
    <row r="95" spans="1:22" x14ac:dyDescent="0.25">
      <c r="A95" s="78"/>
      <c r="B95" s="86"/>
      <c r="C95" s="86"/>
      <c r="D95" s="83"/>
      <c r="E95" s="83"/>
      <c r="F95" s="76"/>
      <c r="G95" s="76"/>
      <c r="H95" s="76"/>
      <c r="I95" s="76"/>
      <c r="J95" s="76"/>
      <c r="K95" s="76"/>
      <c r="M95" s="78"/>
      <c r="N95" s="86"/>
      <c r="O95" s="86"/>
      <c r="P95" s="83"/>
      <c r="Q95" s="83"/>
      <c r="R95" s="76"/>
      <c r="S95" s="76"/>
      <c r="T95" s="76"/>
      <c r="U95" s="76"/>
      <c r="V95" s="76"/>
    </row>
    <row r="96" spans="1:22" x14ac:dyDescent="0.25">
      <c r="A96" s="78"/>
      <c r="B96" s="86"/>
      <c r="C96" s="86"/>
      <c r="D96" s="83"/>
      <c r="E96" s="83"/>
      <c r="F96" s="76"/>
      <c r="G96" s="76"/>
      <c r="H96" s="76"/>
      <c r="I96" s="76"/>
      <c r="J96" s="76"/>
      <c r="K96" s="76"/>
      <c r="M96" s="78"/>
      <c r="N96" s="86"/>
      <c r="O96" s="86"/>
      <c r="P96" s="83"/>
      <c r="Q96" s="83"/>
      <c r="R96" s="76"/>
      <c r="S96" s="76"/>
      <c r="T96" s="76"/>
      <c r="U96" s="76"/>
      <c r="V96" s="76"/>
    </row>
    <row r="97" spans="1:22" x14ac:dyDescent="0.25">
      <c r="A97" s="78"/>
      <c r="B97" s="86"/>
      <c r="C97" s="86"/>
      <c r="D97" s="83"/>
      <c r="E97" s="83"/>
      <c r="F97" s="76"/>
      <c r="G97" s="76"/>
      <c r="H97" s="76"/>
      <c r="I97" s="76"/>
      <c r="J97" s="76"/>
      <c r="K97" s="76"/>
      <c r="M97" s="78"/>
      <c r="N97" s="86"/>
      <c r="O97" s="86"/>
      <c r="P97" s="83"/>
      <c r="Q97" s="83"/>
      <c r="R97" s="76"/>
      <c r="S97" s="76"/>
      <c r="T97" s="76"/>
      <c r="U97" s="76"/>
      <c r="V97" s="76"/>
    </row>
    <row r="98" spans="1:22" x14ac:dyDescent="0.25">
      <c r="A98" s="78"/>
      <c r="B98" s="86"/>
      <c r="C98" s="86"/>
      <c r="D98" s="83"/>
      <c r="E98" s="83"/>
      <c r="F98" s="76"/>
      <c r="G98" s="76"/>
      <c r="H98" s="76"/>
      <c r="I98" s="76"/>
      <c r="J98" s="76"/>
      <c r="K98" s="76"/>
      <c r="M98" s="78"/>
      <c r="N98" s="86"/>
      <c r="O98" s="86"/>
      <c r="P98" s="83"/>
      <c r="Q98" s="83"/>
      <c r="R98" s="76"/>
      <c r="S98" s="76"/>
      <c r="T98" s="76"/>
      <c r="U98" s="76"/>
      <c r="V98" s="76"/>
    </row>
    <row r="99" spans="1:22" x14ac:dyDescent="0.25">
      <c r="A99" s="78"/>
      <c r="B99" s="86"/>
      <c r="C99" s="86"/>
      <c r="D99" s="83"/>
      <c r="E99" s="83"/>
      <c r="F99" s="76"/>
      <c r="G99" s="76"/>
      <c r="H99" s="76"/>
      <c r="I99" s="76"/>
      <c r="J99" s="76"/>
      <c r="K99" s="76"/>
      <c r="M99" s="78"/>
      <c r="N99" s="86"/>
      <c r="O99" s="86"/>
      <c r="P99" s="83"/>
      <c r="Q99" s="83"/>
      <c r="R99" s="76"/>
      <c r="S99" s="76"/>
      <c r="T99" s="76"/>
      <c r="U99" s="76"/>
      <c r="V99" s="76"/>
    </row>
    <row r="100" spans="1:22" x14ac:dyDescent="0.25">
      <c r="A100" s="78"/>
      <c r="B100" s="86"/>
      <c r="C100" s="86"/>
      <c r="D100" s="83"/>
      <c r="E100" s="83"/>
      <c r="F100" s="76"/>
      <c r="G100" s="76"/>
      <c r="H100" s="76"/>
      <c r="I100" s="76"/>
      <c r="J100" s="76"/>
      <c r="K100" s="76"/>
      <c r="M100" s="78"/>
      <c r="N100" s="86"/>
      <c r="O100" s="86"/>
      <c r="P100" s="83"/>
      <c r="Q100" s="83"/>
      <c r="R100" s="76"/>
      <c r="S100" s="76"/>
      <c r="T100" s="76"/>
      <c r="U100" s="76"/>
      <c r="V100" s="76"/>
    </row>
    <row r="101" spans="1:22" x14ac:dyDescent="0.25">
      <c r="A101" s="78"/>
      <c r="B101" s="86"/>
      <c r="C101" s="86"/>
      <c r="D101" s="83"/>
      <c r="E101" s="83"/>
      <c r="F101" s="76"/>
      <c r="G101" s="76"/>
      <c r="H101" s="76"/>
      <c r="I101" s="76"/>
      <c r="J101" s="76"/>
      <c r="K101" s="76"/>
      <c r="M101" s="78"/>
      <c r="N101" s="86"/>
      <c r="O101" s="86"/>
      <c r="P101" s="83"/>
      <c r="Q101" s="83"/>
      <c r="R101" s="76"/>
      <c r="S101" s="76"/>
      <c r="T101" s="76"/>
      <c r="U101" s="76"/>
      <c r="V101" s="76"/>
    </row>
    <row r="102" spans="1:22" x14ac:dyDescent="0.25">
      <c r="A102" s="78"/>
      <c r="B102" s="86"/>
      <c r="C102" s="86"/>
      <c r="D102" s="83"/>
      <c r="E102" s="83"/>
      <c r="F102" s="76"/>
      <c r="G102" s="76"/>
      <c r="H102" s="76"/>
      <c r="I102" s="76"/>
      <c r="J102" s="76"/>
      <c r="K102" s="76"/>
      <c r="M102" s="78"/>
      <c r="N102" s="86"/>
      <c r="O102" s="86"/>
      <c r="P102" s="83"/>
      <c r="Q102" s="83"/>
      <c r="R102" s="76"/>
      <c r="S102" s="76"/>
      <c r="T102" s="76"/>
      <c r="U102" s="76"/>
      <c r="V102" s="76"/>
    </row>
    <row r="103" spans="1:22" x14ac:dyDescent="0.25">
      <c r="A103" s="78"/>
      <c r="B103" s="86"/>
      <c r="C103" s="86"/>
      <c r="D103" s="83"/>
      <c r="E103" s="83"/>
      <c r="F103" s="76"/>
      <c r="G103" s="76"/>
      <c r="H103" s="76"/>
      <c r="I103" s="76"/>
      <c r="J103" s="76"/>
      <c r="K103" s="76"/>
      <c r="M103" s="78"/>
      <c r="N103" s="86"/>
      <c r="O103" s="86"/>
      <c r="P103" s="83"/>
      <c r="Q103" s="83"/>
      <c r="R103" s="76"/>
      <c r="S103" s="76"/>
      <c r="T103" s="76"/>
      <c r="U103" s="76"/>
      <c r="V103" s="76"/>
    </row>
    <row r="104" spans="1:22" x14ac:dyDescent="0.25">
      <c r="A104" s="78"/>
      <c r="B104" s="86"/>
      <c r="C104" s="86"/>
      <c r="D104" s="83"/>
      <c r="E104" s="83"/>
      <c r="F104" s="76"/>
      <c r="G104" s="76"/>
      <c r="H104" s="76"/>
      <c r="I104" s="76"/>
      <c r="J104" s="76"/>
      <c r="K104" s="76"/>
      <c r="M104" s="78"/>
      <c r="N104" s="86"/>
      <c r="O104" s="86"/>
      <c r="P104" s="83"/>
      <c r="Q104" s="83"/>
      <c r="R104" s="76"/>
      <c r="S104" s="76"/>
      <c r="T104" s="76"/>
      <c r="U104" s="76"/>
      <c r="V104" s="76"/>
    </row>
    <row r="105" spans="1:22" x14ac:dyDescent="0.25">
      <c r="A105" s="78"/>
      <c r="B105" s="86"/>
      <c r="C105" s="86"/>
      <c r="D105" s="83"/>
      <c r="E105" s="83"/>
      <c r="F105" s="76"/>
      <c r="G105" s="76"/>
      <c r="H105" s="76"/>
      <c r="I105" s="76"/>
      <c r="J105" s="76"/>
      <c r="K105" s="76"/>
      <c r="M105" s="78"/>
      <c r="N105" s="86"/>
      <c r="O105" s="86"/>
      <c r="P105" s="83"/>
      <c r="Q105" s="83"/>
      <c r="R105" s="76"/>
      <c r="S105" s="76"/>
      <c r="T105" s="76"/>
      <c r="U105" s="76"/>
      <c r="V105" s="76"/>
    </row>
    <row r="106" spans="1:22" x14ac:dyDescent="0.25">
      <c r="A106" s="78"/>
      <c r="B106" s="86"/>
      <c r="C106" s="86"/>
      <c r="D106" s="83"/>
      <c r="E106" s="83"/>
      <c r="F106" s="76"/>
      <c r="G106" s="76"/>
      <c r="H106" s="76"/>
      <c r="I106" s="76"/>
      <c r="J106" s="76"/>
      <c r="K106" s="76"/>
      <c r="M106" s="78"/>
      <c r="N106" s="86"/>
      <c r="O106" s="86"/>
      <c r="P106" s="83"/>
      <c r="Q106" s="83"/>
      <c r="R106" s="76"/>
      <c r="S106" s="76"/>
      <c r="T106" s="76"/>
      <c r="U106" s="76"/>
      <c r="V106" s="76"/>
    </row>
    <row r="107" spans="1:22" x14ac:dyDescent="0.25">
      <c r="A107" s="78"/>
      <c r="B107" s="86"/>
      <c r="C107" s="86"/>
      <c r="D107" s="83"/>
      <c r="E107" s="83"/>
      <c r="F107" s="76"/>
      <c r="G107" s="76"/>
      <c r="H107" s="76"/>
      <c r="I107" s="76"/>
      <c r="J107" s="76"/>
      <c r="K107" s="76"/>
      <c r="M107" s="78"/>
      <c r="N107" s="86"/>
      <c r="O107" s="86"/>
      <c r="P107" s="83"/>
      <c r="Q107" s="83"/>
      <c r="R107" s="76"/>
      <c r="S107" s="76"/>
      <c r="T107" s="76"/>
      <c r="U107" s="76"/>
      <c r="V107" s="76"/>
    </row>
    <row r="108" spans="1:22" x14ac:dyDescent="0.25">
      <c r="A108" s="78"/>
      <c r="B108" s="86"/>
      <c r="C108" s="86"/>
      <c r="D108" s="83"/>
      <c r="E108" s="83"/>
      <c r="F108" s="76"/>
      <c r="G108" s="76"/>
      <c r="H108" s="76"/>
      <c r="I108" s="76"/>
      <c r="J108" s="76"/>
      <c r="K108" s="76"/>
      <c r="M108" s="78"/>
      <c r="N108" s="86"/>
      <c r="O108" s="86"/>
      <c r="P108" s="83"/>
      <c r="Q108" s="83"/>
      <c r="R108" s="76"/>
      <c r="S108" s="76"/>
      <c r="T108" s="76"/>
      <c r="U108" s="76"/>
      <c r="V108" s="76"/>
    </row>
    <row r="109" spans="1:22" x14ac:dyDescent="0.25">
      <c r="A109" s="78"/>
      <c r="B109" s="86"/>
      <c r="C109" s="86"/>
      <c r="D109" s="83"/>
      <c r="E109" s="83"/>
      <c r="F109" s="76"/>
      <c r="G109" s="76"/>
      <c r="H109" s="76"/>
      <c r="I109" s="76"/>
      <c r="J109" s="76"/>
      <c r="K109" s="76"/>
      <c r="M109" s="78"/>
      <c r="N109" s="86"/>
      <c r="O109" s="86"/>
      <c r="P109" s="83"/>
      <c r="Q109" s="83"/>
      <c r="R109" s="76"/>
      <c r="S109" s="76"/>
      <c r="T109" s="76"/>
      <c r="U109" s="76"/>
      <c r="V109" s="76"/>
    </row>
    <row r="110" spans="1:22" x14ac:dyDescent="0.25">
      <c r="A110" s="78"/>
      <c r="B110" s="86"/>
      <c r="C110" s="86"/>
      <c r="D110" s="83"/>
      <c r="E110" s="83"/>
      <c r="F110" s="76"/>
      <c r="G110" s="76"/>
      <c r="H110" s="76"/>
      <c r="I110" s="76"/>
      <c r="J110" s="76"/>
      <c r="K110" s="76"/>
      <c r="M110" s="78"/>
      <c r="N110" s="86"/>
      <c r="O110" s="86"/>
      <c r="P110" s="83"/>
      <c r="Q110" s="83"/>
      <c r="R110" s="76"/>
      <c r="S110" s="76"/>
      <c r="T110" s="76"/>
      <c r="U110" s="76"/>
      <c r="V110" s="76"/>
    </row>
    <row r="111" spans="1:22" x14ac:dyDescent="0.25">
      <c r="A111" s="78"/>
      <c r="B111" s="86"/>
      <c r="C111" s="86"/>
      <c r="D111" s="83"/>
      <c r="E111" s="83"/>
      <c r="F111" s="76"/>
      <c r="G111" s="76"/>
      <c r="H111" s="76"/>
      <c r="I111" s="76"/>
      <c r="J111" s="76"/>
      <c r="K111" s="76"/>
      <c r="M111" s="78"/>
      <c r="N111" s="86"/>
      <c r="O111" s="86"/>
      <c r="P111" s="83"/>
      <c r="Q111" s="83"/>
      <c r="R111" s="76"/>
      <c r="S111" s="76"/>
      <c r="T111" s="76"/>
      <c r="U111" s="76"/>
      <c r="V111" s="76"/>
    </row>
    <row r="112" spans="1:22" x14ac:dyDescent="0.25">
      <c r="A112" s="78"/>
      <c r="B112" s="86"/>
      <c r="C112" s="86"/>
      <c r="D112" s="83"/>
      <c r="E112" s="83"/>
      <c r="F112" s="76"/>
      <c r="G112" s="76"/>
      <c r="H112" s="76"/>
      <c r="I112" s="76"/>
      <c r="J112" s="76"/>
      <c r="K112" s="76"/>
      <c r="M112" s="78"/>
      <c r="N112" s="86"/>
      <c r="O112" s="86"/>
      <c r="P112" s="83"/>
      <c r="Q112" s="83"/>
      <c r="R112" s="76"/>
      <c r="S112" s="76"/>
      <c r="T112" s="76"/>
      <c r="U112" s="76"/>
      <c r="V112" s="76"/>
    </row>
    <row r="113" spans="1:22" x14ac:dyDescent="0.25">
      <c r="A113" s="78"/>
      <c r="B113" s="86"/>
      <c r="C113" s="86"/>
      <c r="D113" s="83"/>
      <c r="E113" s="83"/>
      <c r="F113" s="76"/>
      <c r="G113" s="76"/>
      <c r="H113" s="76"/>
      <c r="I113" s="76"/>
      <c r="J113" s="76"/>
      <c r="K113" s="76"/>
      <c r="M113" s="78"/>
      <c r="N113" s="86"/>
      <c r="O113" s="86"/>
      <c r="P113" s="83"/>
      <c r="Q113" s="83"/>
      <c r="R113" s="76"/>
      <c r="S113" s="76"/>
      <c r="T113" s="76"/>
      <c r="U113" s="76"/>
      <c r="V113" s="76"/>
    </row>
    <row r="114" spans="1:22" x14ac:dyDescent="0.25">
      <c r="A114" s="78"/>
      <c r="B114" s="86"/>
      <c r="C114" s="86"/>
      <c r="D114" s="83"/>
      <c r="E114" s="83"/>
      <c r="F114" s="76"/>
      <c r="G114" s="76"/>
      <c r="H114" s="76"/>
      <c r="I114" s="76"/>
      <c r="J114" s="76"/>
      <c r="K114" s="76"/>
      <c r="M114" s="78"/>
      <c r="N114" s="86"/>
      <c r="O114" s="86"/>
      <c r="P114" s="83"/>
      <c r="Q114" s="83"/>
      <c r="R114" s="76"/>
      <c r="S114" s="76"/>
      <c r="T114" s="76"/>
      <c r="U114" s="76"/>
      <c r="V114" s="76"/>
    </row>
    <row r="115" spans="1:22" x14ac:dyDescent="0.25">
      <c r="A115" s="78"/>
      <c r="B115" s="86"/>
      <c r="C115" s="86"/>
      <c r="D115" s="83"/>
      <c r="E115" s="83"/>
      <c r="F115" s="76"/>
      <c r="G115" s="76"/>
      <c r="H115" s="76"/>
      <c r="I115" s="76"/>
      <c r="J115" s="76"/>
      <c r="K115" s="76"/>
      <c r="M115" s="78"/>
      <c r="N115" s="86"/>
      <c r="O115" s="86"/>
      <c r="P115" s="83"/>
      <c r="Q115" s="83"/>
      <c r="R115" s="76"/>
      <c r="S115" s="76"/>
      <c r="T115" s="76"/>
      <c r="U115" s="76"/>
      <c r="V115" s="76"/>
    </row>
    <row r="116" spans="1:22" x14ac:dyDescent="0.25">
      <c r="A116" s="78"/>
      <c r="B116" s="86"/>
      <c r="C116" s="86"/>
      <c r="D116" s="83"/>
      <c r="E116" s="83"/>
      <c r="F116" s="76"/>
      <c r="G116" s="76"/>
      <c r="H116" s="76"/>
      <c r="I116" s="76"/>
      <c r="J116" s="76"/>
      <c r="K116" s="76"/>
      <c r="M116" s="78"/>
      <c r="N116" s="86"/>
      <c r="O116" s="86"/>
      <c r="P116" s="83"/>
      <c r="Q116" s="83"/>
      <c r="R116" s="76"/>
      <c r="S116" s="76"/>
      <c r="T116" s="76"/>
      <c r="U116" s="76"/>
      <c r="V116" s="76"/>
    </row>
    <row r="117" spans="1:22" x14ac:dyDescent="0.25">
      <c r="A117" s="78"/>
      <c r="B117" s="86"/>
      <c r="C117" s="86"/>
      <c r="D117" s="83"/>
      <c r="E117" s="83"/>
      <c r="F117" s="76"/>
      <c r="G117" s="76"/>
      <c r="H117" s="76"/>
      <c r="I117" s="76"/>
      <c r="J117" s="76"/>
      <c r="K117" s="76"/>
      <c r="M117" s="78"/>
      <c r="N117" s="86"/>
      <c r="O117" s="86"/>
      <c r="P117" s="83"/>
      <c r="Q117" s="83"/>
      <c r="R117" s="76"/>
      <c r="S117" s="76"/>
      <c r="T117" s="76"/>
      <c r="U117" s="76"/>
      <c r="V117" s="76"/>
    </row>
    <row r="118" spans="1:22" x14ac:dyDescent="0.25">
      <c r="A118" s="78"/>
      <c r="B118" s="86"/>
      <c r="C118" s="86"/>
      <c r="D118" s="83"/>
      <c r="E118" s="83"/>
      <c r="F118" s="76"/>
      <c r="G118" s="76"/>
      <c r="H118" s="76"/>
      <c r="I118" s="76"/>
      <c r="J118" s="76"/>
      <c r="K118" s="76"/>
      <c r="M118" s="78"/>
      <c r="N118" s="86"/>
      <c r="O118" s="86"/>
      <c r="P118" s="83"/>
      <c r="Q118" s="83"/>
      <c r="R118" s="76"/>
      <c r="S118" s="76"/>
      <c r="T118" s="76"/>
      <c r="U118" s="76"/>
      <c r="V118" s="76"/>
    </row>
    <row r="119" spans="1:22" x14ac:dyDescent="0.25">
      <c r="A119" s="78"/>
      <c r="B119" s="86"/>
      <c r="C119" s="86"/>
      <c r="D119" s="83"/>
      <c r="E119" s="83"/>
      <c r="F119" s="76"/>
      <c r="G119" s="76"/>
      <c r="H119" s="76"/>
      <c r="I119" s="76"/>
      <c r="J119" s="76"/>
      <c r="K119" s="76"/>
      <c r="M119" s="78"/>
      <c r="N119" s="86"/>
      <c r="O119" s="86"/>
      <c r="P119" s="83"/>
      <c r="Q119" s="83"/>
      <c r="R119" s="76"/>
      <c r="S119" s="76"/>
      <c r="T119" s="76"/>
      <c r="U119" s="76"/>
      <c r="V119" s="76"/>
    </row>
    <row r="120" spans="1:22" x14ac:dyDescent="0.25">
      <c r="A120" s="78"/>
      <c r="B120" s="86"/>
      <c r="C120" s="86"/>
      <c r="D120" s="83"/>
      <c r="E120" s="83"/>
      <c r="F120" s="76"/>
      <c r="G120" s="76"/>
      <c r="H120" s="76"/>
      <c r="I120" s="76"/>
      <c r="J120" s="76"/>
      <c r="K120" s="76"/>
      <c r="M120" s="78"/>
      <c r="N120" s="86"/>
      <c r="O120" s="86"/>
      <c r="P120" s="83"/>
      <c r="Q120" s="83"/>
      <c r="R120" s="76"/>
      <c r="S120" s="76"/>
      <c r="T120" s="76"/>
      <c r="U120" s="76"/>
      <c r="V120" s="76"/>
    </row>
    <row r="121" spans="1:22" x14ac:dyDescent="0.25">
      <c r="A121" s="78"/>
      <c r="B121" s="86"/>
      <c r="C121" s="86"/>
      <c r="D121" s="83"/>
      <c r="E121" s="83"/>
      <c r="F121" s="76"/>
      <c r="G121" s="76"/>
      <c r="H121" s="76"/>
      <c r="I121" s="76"/>
      <c r="J121" s="76"/>
      <c r="K121" s="76"/>
      <c r="M121" s="78"/>
      <c r="N121" s="86"/>
      <c r="O121" s="86"/>
      <c r="P121" s="83"/>
      <c r="Q121" s="83"/>
      <c r="R121" s="76"/>
      <c r="S121" s="76"/>
      <c r="T121" s="76"/>
      <c r="U121" s="76"/>
      <c r="V121" s="76"/>
    </row>
    <row r="122" spans="1:22" x14ac:dyDescent="0.25">
      <c r="A122" s="78"/>
      <c r="B122" s="86"/>
      <c r="C122" s="86"/>
      <c r="D122" s="83"/>
      <c r="E122" s="83"/>
      <c r="F122" s="76"/>
      <c r="G122" s="76"/>
      <c r="H122" s="76"/>
      <c r="I122" s="76"/>
      <c r="J122" s="76"/>
      <c r="K122" s="76"/>
      <c r="M122" s="78"/>
      <c r="N122" s="86"/>
      <c r="O122" s="86"/>
      <c r="P122" s="83"/>
      <c r="Q122" s="83"/>
      <c r="R122" s="76"/>
      <c r="S122" s="76"/>
      <c r="T122" s="76"/>
      <c r="U122" s="76"/>
      <c r="V122" s="76"/>
    </row>
    <row r="123" spans="1:22" x14ac:dyDescent="0.25">
      <c r="A123" s="78"/>
      <c r="B123" s="86"/>
      <c r="C123" s="86"/>
      <c r="D123" s="83"/>
      <c r="E123" s="83"/>
      <c r="F123" s="76"/>
      <c r="G123" s="76"/>
      <c r="H123" s="76"/>
      <c r="I123" s="76"/>
      <c r="J123" s="76"/>
      <c r="K123" s="76"/>
      <c r="M123" s="78"/>
      <c r="N123" s="86"/>
      <c r="O123" s="86"/>
      <c r="P123" s="83"/>
      <c r="Q123" s="83"/>
      <c r="R123" s="76"/>
      <c r="S123" s="76"/>
      <c r="T123" s="76"/>
      <c r="U123" s="76"/>
      <c r="V123" s="76"/>
    </row>
    <row r="124" spans="1:22" x14ac:dyDescent="0.25">
      <c r="A124" s="78"/>
      <c r="B124" s="86"/>
      <c r="C124" s="86"/>
      <c r="D124" s="83"/>
      <c r="E124" s="83"/>
      <c r="F124" s="76"/>
      <c r="G124" s="76"/>
      <c r="H124" s="76"/>
      <c r="I124" s="76"/>
      <c r="J124" s="76"/>
      <c r="K124" s="76"/>
      <c r="M124" s="78"/>
      <c r="N124" s="86"/>
      <c r="O124" s="86"/>
      <c r="P124" s="83"/>
      <c r="Q124" s="83"/>
      <c r="R124" s="76"/>
      <c r="S124" s="76"/>
      <c r="T124" s="76"/>
      <c r="U124" s="76"/>
      <c r="V124" s="76"/>
    </row>
    <row r="125" spans="1:22" x14ac:dyDescent="0.25">
      <c r="A125" s="78"/>
      <c r="B125" s="86"/>
      <c r="C125" s="86"/>
      <c r="D125" s="83"/>
      <c r="E125" s="83"/>
      <c r="F125" s="76"/>
      <c r="G125" s="76"/>
      <c r="H125" s="76"/>
      <c r="I125" s="76"/>
      <c r="J125" s="76"/>
      <c r="K125" s="76"/>
      <c r="M125" s="78"/>
      <c r="N125" s="86"/>
      <c r="O125" s="86"/>
      <c r="P125" s="83"/>
      <c r="Q125" s="83"/>
      <c r="R125" s="76"/>
      <c r="S125" s="76"/>
      <c r="T125" s="76"/>
      <c r="U125" s="76"/>
      <c r="V125" s="76"/>
    </row>
    <row r="126" spans="1:22" x14ac:dyDescent="0.25">
      <c r="A126" s="78"/>
      <c r="B126" s="86"/>
      <c r="C126" s="86"/>
      <c r="D126" s="83"/>
      <c r="E126" s="83"/>
      <c r="F126" s="76"/>
      <c r="G126" s="76"/>
      <c r="H126" s="76"/>
      <c r="I126" s="76"/>
      <c r="J126" s="76"/>
      <c r="K126" s="76"/>
      <c r="M126" s="78"/>
      <c r="N126" s="86"/>
      <c r="O126" s="86"/>
      <c r="P126" s="83"/>
      <c r="Q126" s="83"/>
      <c r="R126" s="76"/>
      <c r="S126" s="76"/>
      <c r="T126" s="76"/>
      <c r="U126" s="76"/>
      <c r="V126" s="76"/>
    </row>
    <row r="127" spans="1:22" x14ac:dyDescent="0.25">
      <c r="A127" s="78"/>
      <c r="B127" s="86"/>
      <c r="C127" s="86"/>
      <c r="D127" s="83"/>
      <c r="E127" s="83"/>
      <c r="F127" s="76"/>
      <c r="G127" s="76"/>
      <c r="H127" s="76"/>
      <c r="I127" s="76"/>
      <c r="J127" s="76"/>
      <c r="K127" s="76"/>
      <c r="M127" s="78"/>
      <c r="N127" s="86"/>
      <c r="O127" s="86"/>
      <c r="P127" s="83"/>
      <c r="Q127" s="83"/>
      <c r="R127" s="76"/>
      <c r="S127" s="76"/>
      <c r="T127" s="76"/>
      <c r="U127" s="76"/>
      <c r="V127" s="76"/>
    </row>
    <row r="128" spans="1:22" x14ac:dyDescent="0.25">
      <c r="A128" s="78"/>
      <c r="B128" s="86"/>
      <c r="C128" s="86"/>
      <c r="D128" s="83"/>
      <c r="E128" s="83"/>
      <c r="F128" s="76"/>
      <c r="G128" s="76"/>
      <c r="H128" s="76"/>
      <c r="I128" s="76"/>
      <c r="J128" s="76"/>
      <c r="K128" s="76"/>
      <c r="M128" s="78"/>
      <c r="N128" s="86"/>
      <c r="O128" s="86"/>
      <c r="P128" s="83"/>
      <c r="Q128" s="83"/>
      <c r="R128" s="76"/>
      <c r="S128" s="76"/>
      <c r="T128" s="76"/>
      <c r="U128" s="76"/>
      <c r="V128" s="76"/>
    </row>
    <row r="129" spans="1:22" x14ac:dyDescent="0.25">
      <c r="A129" s="78"/>
      <c r="B129" s="86"/>
      <c r="C129" s="86"/>
      <c r="D129" s="83"/>
      <c r="E129" s="83"/>
      <c r="F129" s="76"/>
      <c r="G129" s="76"/>
      <c r="H129" s="76"/>
      <c r="I129" s="76"/>
      <c r="J129" s="76"/>
      <c r="K129" s="76"/>
      <c r="M129" s="78"/>
      <c r="N129" s="86"/>
      <c r="O129" s="86"/>
      <c r="P129" s="83"/>
      <c r="Q129" s="83"/>
      <c r="R129" s="76"/>
      <c r="S129" s="76"/>
      <c r="T129" s="76"/>
      <c r="U129" s="76"/>
      <c r="V129" s="76"/>
    </row>
    <row r="130" spans="1:22" x14ac:dyDescent="0.25">
      <c r="A130" s="78"/>
      <c r="B130" s="86"/>
      <c r="C130" s="86"/>
      <c r="D130" s="83"/>
      <c r="E130" s="83"/>
      <c r="F130" s="76"/>
      <c r="G130" s="76"/>
      <c r="H130" s="76"/>
      <c r="I130" s="76"/>
      <c r="J130" s="76"/>
      <c r="K130" s="76"/>
      <c r="M130" s="78"/>
      <c r="N130" s="86"/>
      <c r="O130" s="86"/>
      <c r="P130" s="83"/>
      <c r="Q130" s="83"/>
      <c r="R130" s="76"/>
      <c r="S130" s="76"/>
      <c r="T130" s="76"/>
      <c r="U130" s="76"/>
      <c r="V130" s="76"/>
    </row>
    <row r="131" spans="1:22" x14ac:dyDescent="0.25">
      <c r="A131" s="78"/>
      <c r="B131" s="86"/>
      <c r="C131" s="86"/>
      <c r="D131" s="83"/>
      <c r="E131" s="83"/>
      <c r="F131" s="76"/>
      <c r="G131" s="76"/>
      <c r="H131" s="76"/>
      <c r="I131" s="76"/>
      <c r="J131" s="76"/>
      <c r="K131" s="76"/>
      <c r="M131" s="78"/>
      <c r="N131" s="86"/>
      <c r="O131" s="86"/>
      <c r="P131" s="83"/>
      <c r="Q131" s="83"/>
      <c r="R131" s="76"/>
      <c r="S131" s="76"/>
      <c r="T131" s="76"/>
      <c r="U131" s="76"/>
      <c r="V131" s="76"/>
    </row>
    <row r="132" spans="1:22" x14ac:dyDescent="0.25">
      <c r="A132" s="78"/>
      <c r="B132" s="86"/>
      <c r="C132" s="86"/>
      <c r="D132" s="83"/>
      <c r="E132" s="83"/>
      <c r="F132" s="76"/>
      <c r="G132" s="76"/>
      <c r="H132" s="76"/>
      <c r="I132" s="76"/>
      <c r="J132" s="76"/>
      <c r="K132" s="76"/>
      <c r="M132" s="78"/>
      <c r="N132" s="86"/>
      <c r="O132" s="86"/>
      <c r="P132" s="83"/>
      <c r="Q132" s="83"/>
      <c r="R132" s="76"/>
      <c r="S132" s="76"/>
      <c r="T132" s="76"/>
      <c r="U132" s="76"/>
      <c r="V132" s="76"/>
    </row>
    <row r="133" spans="1:22" x14ac:dyDescent="0.25">
      <c r="A133" s="78"/>
      <c r="B133" s="86"/>
      <c r="C133" s="86"/>
      <c r="D133" s="83"/>
      <c r="E133" s="83"/>
      <c r="F133" s="76"/>
      <c r="G133" s="76"/>
      <c r="H133" s="76"/>
      <c r="I133" s="76"/>
      <c r="J133" s="76"/>
      <c r="K133" s="76"/>
      <c r="M133" s="78"/>
      <c r="N133" s="86"/>
      <c r="O133" s="86"/>
      <c r="P133" s="83"/>
      <c r="Q133" s="83"/>
      <c r="R133" s="76"/>
      <c r="S133" s="76"/>
      <c r="T133" s="76"/>
      <c r="U133" s="76"/>
      <c r="V133" s="76"/>
    </row>
    <row r="134" spans="1:22" x14ac:dyDescent="0.25">
      <c r="A134" s="78"/>
      <c r="B134" s="86"/>
      <c r="C134" s="86"/>
      <c r="D134" s="83"/>
      <c r="E134" s="83"/>
      <c r="F134" s="76"/>
      <c r="G134" s="76"/>
      <c r="H134" s="76"/>
      <c r="I134" s="76"/>
      <c r="J134" s="76"/>
      <c r="K134" s="76"/>
      <c r="M134" s="78"/>
      <c r="N134" s="86"/>
      <c r="O134" s="86"/>
      <c r="P134" s="83"/>
      <c r="Q134" s="83"/>
      <c r="R134" s="76"/>
      <c r="S134" s="76"/>
      <c r="T134" s="76"/>
      <c r="U134" s="76"/>
      <c r="V134" s="76"/>
    </row>
    <row r="135" spans="1:22" x14ac:dyDescent="0.25">
      <c r="A135" s="78"/>
      <c r="B135" s="86"/>
      <c r="C135" s="86"/>
      <c r="D135" s="83"/>
      <c r="E135" s="83"/>
      <c r="F135" s="76"/>
      <c r="G135" s="76"/>
      <c r="H135" s="76"/>
      <c r="I135" s="76"/>
      <c r="J135" s="76"/>
      <c r="K135" s="76"/>
      <c r="M135" s="78"/>
      <c r="N135" s="86"/>
      <c r="O135" s="86"/>
      <c r="P135" s="83"/>
      <c r="Q135" s="83"/>
      <c r="R135" s="76"/>
      <c r="S135" s="76"/>
      <c r="T135" s="76"/>
      <c r="U135" s="76"/>
      <c r="V135" s="76"/>
    </row>
    <row r="136" spans="1:22" x14ac:dyDescent="0.25">
      <c r="A136" s="78"/>
      <c r="B136" s="86"/>
      <c r="C136" s="86"/>
      <c r="D136" s="83"/>
      <c r="E136" s="83"/>
      <c r="F136" s="76"/>
      <c r="G136" s="76"/>
      <c r="H136" s="76"/>
      <c r="I136" s="76"/>
      <c r="J136" s="76"/>
      <c r="K136" s="76"/>
      <c r="M136" s="78"/>
      <c r="N136" s="86"/>
      <c r="O136" s="86"/>
      <c r="P136" s="83"/>
      <c r="Q136" s="83"/>
      <c r="R136" s="76"/>
      <c r="S136" s="76"/>
      <c r="T136" s="76"/>
      <c r="U136" s="76"/>
      <c r="V136" s="76"/>
    </row>
    <row r="137" spans="1:22" x14ac:dyDescent="0.25">
      <c r="A137" s="78"/>
      <c r="B137" s="86"/>
      <c r="C137" s="86"/>
      <c r="D137" s="83"/>
      <c r="E137" s="83"/>
      <c r="F137" s="76"/>
      <c r="G137" s="76"/>
      <c r="H137" s="76"/>
      <c r="I137" s="76"/>
      <c r="J137" s="76"/>
      <c r="K137" s="76"/>
      <c r="M137" s="78"/>
      <c r="N137" s="86"/>
      <c r="O137" s="86"/>
      <c r="P137" s="83"/>
      <c r="Q137" s="83"/>
      <c r="R137" s="76"/>
      <c r="S137" s="76"/>
      <c r="T137" s="76"/>
      <c r="U137" s="76"/>
      <c r="V137" s="76"/>
    </row>
    <row r="138" spans="1:22" x14ac:dyDescent="0.25">
      <c r="A138" s="78"/>
      <c r="B138" s="86"/>
      <c r="C138" s="86"/>
      <c r="D138" s="83"/>
      <c r="E138" s="83"/>
      <c r="F138" s="76"/>
      <c r="G138" s="76"/>
      <c r="H138" s="76"/>
      <c r="I138" s="76"/>
      <c r="J138" s="76"/>
      <c r="K138" s="76"/>
      <c r="M138" s="78"/>
      <c r="N138" s="86"/>
      <c r="O138" s="86"/>
      <c r="P138" s="83"/>
      <c r="Q138" s="83"/>
      <c r="R138" s="76"/>
      <c r="S138" s="76"/>
      <c r="T138" s="76"/>
      <c r="U138" s="76"/>
      <c r="V138" s="76"/>
    </row>
    <row r="139" spans="1:22" x14ac:dyDescent="0.25">
      <c r="A139" s="78"/>
      <c r="B139" s="86"/>
      <c r="C139" s="86"/>
      <c r="D139" s="83"/>
      <c r="E139" s="83"/>
      <c r="F139" s="76"/>
      <c r="G139" s="76"/>
      <c r="H139" s="76"/>
      <c r="I139" s="76"/>
      <c r="J139" s="76"/>
      <c r="K139" s="76"/>
      <c r="M139" s="78"/>
      <c r="N139" s="86"/>
      <c r="O139" s="86"/>
      <c r="P139" s="83"/>
      <c r="Q139" s="83"/>
      <c r="R139" s="76"/>
      <c r="S139" s="76"/>
      <c r="T139" s="76"/>
      <c r="U139" s="76"/>
      <c r="V139" s="76"/>
    </row>
    <row r="140" spans="1:22" x14ac:dyDescent="0.25">
      <c r="A140" s="78"/>
      <c r="B140" s="86"/>
      <c r="C140" s="86"/>
      <c r="D140" s="83"/>
      <c r="E140" s="83"/>
      <c r="F140" s="76"/>
      <c r="G140" s="76"/>
      <c r="H140" s="76"/>
      <c r="I140" s="76"/>
      <c r="J140" s="76"/>
      <c r="K140" s="76"/>
      <c r="M140" s="78"/>
      <c r="N140" s="86"/>
      <c r="O140" s="86"/>
      <c r="P140" s="83"/>
      <c r="Q140" s="83"/>
      <c r="R140" s="76"/>
      <c r="S140" s="76"/>
      <c r="T140" s="76"/>
      <c r="U140" s="76"/>
      <c r="V140" s="76"/>
    </row>
    <row r="141" spans="1:22" x14ac:dyDescent="0.25">
      <c r="A141" s="78"/>
      <c r="B141" s="86"/>
      <c r="C141" s="86"/>
      <c r="D141" s="83"/>
      <c r="E141" s="83"/>
      <c r="F141" s="76"/>
      <c r="G141" s="76"/>
      <c r="H141" s="76"/>
      <c r="I141" s="76"/>
      <c r="J141" s="76"/>
      <c r="K141" s="76"/>
      <c r="M141" s="78"/>
      <c r="N141" s="86"/>
      <c r="O141" s="86"/>
      <c r="P141" s="83"/>
      <c r="Q141" s="83"/>
      <c r="R141" s="76"/>
      <c r="S141" s="76"/>
      <c r="T141" s="76"/>
      <c r="U141" s="76"/>
      <c r="V141" s="76"/>
    </row>
    <row r="142" spans="1:22" x14ac:dyDescent="0.25">
      <c r="A142" s="78"/>
      <c r="B142" s="86"/>
      <c r="C142" s="86"/>
      <c r="D142" s="83"/>
      <c r="E142" s="83"/>
      <c r="F142" s="76"/>
      <c r="G142" s="76"/>
      <c r="H142" s="76"/>
      <c r="I142" s="76"/>
      <c r="J142" s="76"/>
      <c r="K142" s="76"/>
      <c r="M142" s="78"/>
      <c r="N142" s="86"/>
      <c r="O142" s="86"/>
      <c r="P142" s="83"/>
      <c r="Q142" s="83"/>
      <c r="R142" s="76"/>
      <c r="S142" s="76"/>
      <c r="T142" s="76"/>
      <c r="U142" s="76"/>
      <c r="V142" s="76"/>
    </row>
    <row r="143" spans="1:22" x14ac:dyDescent="0.25">
      <c r="A143" s="78"/>
      <c r="B143" s="86"/>
      <c r="C143" s="86"/>
      <c r="D143" s="83"/>
      <c r="E143" s="83"/>
      <c r="F143" s="76"/>
      <c r="G143" s="76"/>
      <c r="H143" s="76"/>
      <c r="I143" s="76"/>
      <c r="J143" s="76"/>
      <c r="K143" s="76"/>
      <c r="M143" s="78"/>
      <c r="N143" s="86"/>
      <c r="O143" s="86"/>
      <c r="P143" s="83"/>
      <c r="Q143" s="83"/>
      <c r="R143" s="76"/>
      <c r="S143" s="76"/>
      <c r="T143" s="76"/>
      <c r="U143" s="76"/>
      <c r="V143" s="76"/>
    </row>
    <row r="144" spans="1:22" x14ac:dyDescent="0.25">
      <c r="A144" s="78"/>
      <c r="B144" s="86"/>
      <c r="C144" s="86"/>
      <c r="D144" s="83"/>
      <c r="E144" s="83"/>
      <c r="F144" s="76"/>
      <c r="G144" s="76"/>
      <c r="H144" s="76"/>
      <c r="I144" s="76"/>
      <c r="J144" s="76"/>
      <c r="K144" s="76"/>
      <c r="M144" s="78"/>
      <c r="N144" s="86"/>
      <c r="O144" s="86"/>
      <c r="P144" s="83"/>
      <c r="Q144" s="83"/>
      <c r="R144" s="76"/>
      <c r="S144" s="76"/>
      <c r="T144" s="76"/>
      <c r="U144" s="76"/>
      <c r="V144" s="76"/>
    </row>
    <row r="145" spans="1:22" x14ac:dyDescent="0.25">
      <c r="A145" s="78"/>
      <c r="B145" s="86"/>
      <c r="C145" s="86"/>
      <c r="D145" s="83"/>
      <c r="E145" s="83"/>
      <c r="F145" s="76"/>
      <c r="G145" s="76"/>
      <c r="H145" s="76"/>
      <c r="I145" s="76"/>
      <c r="J145" s="76"/>
      <c r="K145" s="76"/>
      <c r="M145" s="78"/>
      <c r="N145" s="86"/>
      <c r="O145" s="86"/>
      <c r="P145" s="83"/>
      <c r="Q145" s="83"/>
      <c r="R145" s="76"/>
      <c r="S145" s="76"/>
      <c r="T145" s="76"/>
      <c r="U145" s="76"/>
      <c r="V145" s="76"/>
    </row>
    <row r="146" spans="1:22" x14ac:dyDescent="0.25">
      <c r="A146" s="78"/>
      <c r="B146" s="86"/>
      <c r="C146" s="86"/>
      <c r="D146" s="83"/>
      <c r="E146" s="83"/>
      <c r="F146" s="76"/>
      <c r="G146" s="76"/>
      <c r="H146" s="76"/>
      <c r="I146" s="76"/>
      <c r="J146" s="76"/>
      <c r="K146" s="76"/>
      <c r="M146" s="78"/>
      <c r="N146" s="86"/>
      <c r="O146" s="86"/>
      <c r="P146" s="83"/>
      <c r="Q146" s="83"/>
      <c r="R146" s="76"/>
      <c r="S146" s="76"/>
      <c r="T146" s="76"/>
      <c r="U146" s="76"/>
      <c r="V146" s="76"/>
    </row>
    <row r="147" spans="1:22" x14ac:dyDescent="0.25">
      <c r="A147" s="78"/>
      <c r="B147" s="86"/>
      <c r="C147" s="86"/>
      <c r="D147" s="83"/>
      <c r="E147" s="83"/>
      <c r="F147" s="76"/>
      <c r="G147" s="76"/>
      <c r="H147" s="76"/>
      <c r="I147" s="76"/>
      <c r="J147" s="76"/>
      <c r="K147" s="76"/>
      <c r="M147" s="78"/>
      <c r="N147" s="86"/>
      <c r="O147" s="86"/>
      <c r="P147" s="83"/>
      <c r="Q147" s="83"/>
      <c r="R147" s="76"/>
      <c r="S147" s="76"/>
      <c r="T147" s="76"/>
      <c r="U147" s="76"/>
      <c r="V147" s="76"/>
    </row>
    <row r="148" spans="1:22" x14ac:dyDescent="0.25">
      <c r="A148" s="78"/>
      <c r="B148" s="86"/>
      <c r="C148" s="86"/>
      <c r="D148" s="83"/>
      <c r="E148" s="83"/>
      <c r="F148" s="76"/>
      <c r="G148" s="76"/>
      <c r="H148" s="76"/>
      <c r="I148" s="76"/>
      <c r="J148" s="76"/>
      <c r="K148" s="76"/>
      <c r="M148" s="78"/>
      <c r="N148" s="86"/>
      <c r="O148" s="86"/>
      <c r="P148" s="83"/>
      <c r="Q148" s="83"/>
      <c r="R148" s="76"/>
      <c r="S148" s="76"/>
      <c r="T148" s="76"/>
      <c r="U148" s="76"/>
      <c r="V148" s="76"/>
    </row>
    <row r="149" spans="1:22" x14ac:dyDescent="0.25">
      <c r="A149" s="78"/>
      <c r="B149" s="86"/>
      <c r="C149" s="86"/>
      <c r="D149" s="83"/>
      <c r="E149" s="83"/>
      <c r="F149" s="76"/>
      <c r="G149" s="76"/>
      <c r="H149" s="76"/>
      <c r="I149" s="76"/>
      <c r="J149" s="76"/>
      <c r="K149" s="76"/>
      <c r="M149" s="78"/>
      <c r="N149" s="86"/>
      <c r="O149" s="86"/>
      <c r="P149" s="83"/>
      <c r="Q149" s="83"/>
      <c r="R149" s="76"/>
      <c r="S149" s="76"/>
      <c r="T149" s="76"/>
      <c r="U149" s="76"/>
      <c r="V149" s="76"/>
    </row>
    <row r="150" spans="1:22" x14ac:dyDescent="0.25">
      <c r="A150" s="78"/>
      <c r="B150" s="86"/>
      <c r="C150" s="86"/>
      <c r="D150" s="83"/>
      <c r="E150" s="83"/>
      <c r="F150" s="76"/>
      <c r="G150" s="76"/>
      <c r="H150" s="76"/>
      <c r="I150" s="76"/>
      <c r="J150" s="76"/>
      <c r="K150" s="76"/>
      <c r="M150" s="78"/>
      <c r="N150" s="86"/>
      <c r="O150" s="86"/>
      <c r="P150" s="83"/>
      <c r="Q150" s="83"/>
      <c r="R150" s="76"/>
      <c r="S150" s="76"/>
      <c r="T150" s="76"/>
      <c r="U150" s="76"/>
      <c r="V150" s="76"/>
    </row>
    <row r="151" spans="1:22" x14ac:dyDescent="0.25">
      <c r="A151" s="78"/>
      <c r="B151" s="86"/>
      <c r="C151" s="86"/>
      <c r="D151" s="83"/>
      <c r="E151" s="83"/>
      <c r="F151" s="76"/>
      <c r="G151" s="76"/>
      <c r="H151" s="76"/>
      <c r="I151" s="76"/>
      <c r="J151" s="76"/>
      <c r="K151" s="76"/>
      <c r="M151" s="78"/>
      <c r="N151" s="86"/>
      <c r="O151" s="86"/>
      <c r="P151" s="83"/>
      <c r="Q151" s="83"/>
      <c r="R151" s="76"/>
      <c r="S151" s="76"/>
      <c r="T151" s="76"/>
      <c r="U151" s="76"/>
      <c r="V151" s="76"/>
    </row>
    <row r="152" spans="1:22" x14ac:dyDescent="0.25">
      <c r="A152" s="78"/>
      <c r="B152" s="86"/>
      <c r="C152" s="86"/>
      <c r="D152" s="83"/>
      <c r="E152" s="83"/>
      <c r="F152" s="76"/>
      <c r="G152" s="76"/>
      <c r="H152" s="76"/>
      <c r="I152" s="76"/>
      <c r="J152" s="76"/>
      <c r="K152" s="76"/>
      <c r="M152" s="78"/>
      <c r="N152" s="86"/>
      <c r="O152" s="86"/>
      <c r="P152" s="83"/>
      <c r="Q152" s="83"/>
      <c r="R152" s="76"/>
      <c r="S152" s="76"/>
      <c r="T152" s="76"/>
      <c r="U152" s="76"/>
      <c r="V152" s="76"/>
    </row>
    <row r="153" spans="1:22" x14ac:dyDescent="0.25">
      <c r="A153" s="78"/>
      <c r="B153" s="86"/>
      <c r="C153" s="86"/>
      <c r="D153" s="83"/>
      <c r="E153" s="83"/>
      <c r="F153" s="76"/>
      <c r="G153" s="76"/>
      <c r="H153" s="76"/>
      <c r="I153" s="76"/>
      <c r="J153" s="76"/>
      <c r="K153" s="76"/>
      <c r="M153" s="78"/>
      <c r="N153" s="86"/>
      <c r="O153" s="86"/>
      <c r="P153" s="83"/>
      <c r="Q153" s="83"/>
      <c r="R153" s="76"/>
      <c r="S153" s="76"/>
      <c r="T153" s="76"/>
      <c r="U153" s="76"/>
      <c r="V153" s="76"/>
    </row>
    <row r="154" spans="1:22" x14ac:dyDescent="0.25">
      <c r="A154" s="78"/>
      <c r="B154" s="86"/>
      <c r="C154" s="86"/>
      <c r="D154" s="83"/>
      <c r="E154" s="83"/>
      <c r="F154" s="76"/>
      <c r="G154" s="76"/>
      <c r="H154" s="76"/>
      <c r="I154" s="76"/>
      <c r="J154" s="76"/>
      <c r="K154" s="76"/>
      <c r="M154" s="78"/>
      <c r="N154" s="86"/>
      <c r="O154" s="86"/>
      <c r="P154" s="83"/>
      <c r="Q154" s="83"/>
      <c r="R154" s="76"/>
      <c r="S154" s="76"/>
      <c r="T154" s="76"/>
      <c r="U154" s="76"/>
      <c r="V154" s="76"/>
    </row>
    <row r="155" spans="1:22" x14ac:dyDescent="0.25">
      <c r="A155" s="78"/>
      <c r="B155" s="86"/>
      <c r="C155" s="86"/>
      <c r="D155" s="83"/>
      <c r="E155" s="83"/>
      <c r="F155" s="76"/>
      <c r="G155" s="76"/>
      <c r="H155" s="76"/>
      <c r="I155" s="76"/>
      <c r="J155" s="76"/>
      <c r="K155" s="76"/>
      <c r="M155" s="78"/>
      <c r="N155" s="86"/>
      <c r="O155" s="86"/>
      <c r="P155" s="83"/>
      <c r="Q155" s="83"/>
      <c r="R155" s="76"/>
      <c r="S155" s="76"/>
      <c r="T155" s="76"/>
      <c r="U155" s="76"/>
      <c r="V155" s="76"/>
    </row>
    <row r="156" spans="1:22" x14ac:dyDescent="0.25">
      <c r="A156" s="78"/>
      <c r="B156" s="86"/>
      <c r="C156" s="86"/>
      <c r="D156" s="83"/>
      <c r="E156" s="83"/>
      <c r="F156" s="76"/>
      <c r="G156" s="76"/>
      <c r="H156" s="76"/>
      <c r="I156" s="76"/>
      <c r="J156" s="76"/>
      <c r="K156" s="76"/>
      <c r="M156" s="78"/>
      <c r="N156" s="86"/>
      <c r="O156" s="86"/>
      <c r="P156" s="83"/>
      <c r="Q156" s="83"/>
      <c r="R156" s="76"/>
      <c r="S156" s="76"/>
      <c r="T156" s="76"/>
      <c r="U156" s="76"/>
      <c r="V156" s="76"/>
    </row>
    <row r="157" spans="1:22" x14ac:dyDescent="0.25">
      <c r="A157" s="78"/>
      <c r="B157" s="86"/>
      <c r="C157" s="86"/>
      <c r="D157" s="83"/>
      <c r="E157" s="83"/>
      <c r="F157" s="76"/>
      <c r="G157" s="76"/>
      <c r="H157" s="76"/>
      <c r="I157" s="76"/>
      <c r="J157" s="76"/>
      <c r="K157" s="76"/>
      <c r="M157" s="78"/>
      <c r="N157" s="86"/>
      <c r="O157" s="86"/>
      <c r="P157" s="83"/>
      <c r="Q157" s="83"/>
      <c r="R157" s="76"/>
      <c r="S157" s="76"/>
      <c r="T157" s="76"/>
      <c r="U157" s="76"/>
      <c r="V157" s="76"/>
    </row>
    <row r="158" spans="1:22" x14ac:dyDescent="0.25">
      <c r="A158" s="78"/>
      <c r="B158" s="86"/>
      <c r="C158" s="86"/>
      <c r="D158" s="83"/>
      <c r="E158" s="83"/>
      <c r="F158" s="76"/>
      <c r="G158" s="76"/>
      <c r="H158" s="76"/>
      <c r="I158" s="76"/>
      <c r="J158" s="76"/>
      <c r="K158" s="76"/>
      <c r="M158" s="78"/>
      <c r="N158" s="86"/>
      <c r="O158" s="86"/>
      <c r="P158" s="83"/>
      <c r="Q158" s="83"/>
      <c r="R158" s="76"/>
      <c r="S158" s="76"/>
      <c r="T158" s="76"/>
      <c r="U158" s="76"/>
      <c r="V158" s="76"/>
    </row>
    <row r="159" spans="1:22" x14ac:dyDescent="0.25">
      <c r="A159" s="78"/>
      <c r="B159" s="86"/>
      <c r="C159" s="86"/>
      <c r="D159" s="83"/>
      <c r="E159" s="83"/>
      <c r="F159" s="76"/>
      <c r="G159" s="76"/>
      <c r="H159" s="76"/>
      <c r="I159" s="76"/>
      <c r="J159" s="76"/>
      <c r="K159" s="76"/>
      <c r="M159" s="78"/>
      <c r="N159" s="86"/>
      <c r="O159" s="86"/>
      <c r="P159" s="83"/>
      <c r="Q159" s="83"/>
      <c r="R159" s="76"/>
      <c r="S159" s="76"/>
      <c r="T159" s="76"/>
      <c r="U159" s="76"/>
      <c r="V159" s="76"/>
    </row>
    <row r="160" spans="1:22" x14ac:dyDescent="0.25">
      <c r="A160" s="78"/>
      <c r="B160" s="86"/>
      <c r="C160" s="86"/>
      <c r="D160" s="83"/>
      <c r="E160" s="83"/>
      <c r="F160" s="76"/>
      <c r="G160" s="76"/>
      <c r="H160" s="76"/>
      <c r="I160" s="76"/>
      <c r="J160" s="76"/>
      <c r="K160" s="76"/>
      <c r="M160" s="78"/>
      <c r="N160" s="86"/>
      <c r="O160" s="86"/>
      <c r="P160" s="83"/>
      <c r="Q160" s="83"/>
      <c r="R160" s="76"/>
      <c r="S160" s="76"/>
      <c r="T160" s="76"/>
      <c r="U160" s="76"/>
      <c r="V160" s="76"/>
    </row>
    <row r="161" spans="1:22" x14ac:dyDescent="0.25">
      <c r="A161" s="78"/>
      <c r="B161" s="86"/>
      <c r="C161" s="86"/>
      <c r="D161" s="83"/>
      <c r="E161" s="83"/>
      <c r="F161" s="76"/>
      <c r="G161" s="76"/>
      <c r="H161" s="76"/>
      <c r="I161" s="76"/>
      <c r="J161" s="76"/>
      <c r="K161" s="76"/>
      <c r="M161" s="78"/>
      <c r="N161" s="86"/>
      <c r="O161" s="86"/>
      <c r="P161" s="83"/>
      <c r="Q161" s="83"/>
      <c r="R161" s="76"/>
      <c r="S161" s="76"/>
      <c r="T161" s="76"/>
      <c r="U161" s="76"/>
      <c r="V161" s="76"/>
    </row>
    <row r="162" spans="1:22" x14ac:dyDescent="0.25">
      <c r="A162" s="78"/>
      <c r="B162" s="86"/>
      <c r="C162" s="86"/>
      <c r="D162" s="83"/>
      <c r="E162" s="83"/>
      <c r="F162" s="76"/>
      <c r="G162" s="76"/>
      <c r="H162" s="76"/>
      <c r="I162" s="76"/>
      <c r="J162" s="76"/>
      <c r="K162" s="76"/>
      <c r="M162" s="78"/>
      <c r="N162" s="86"/>
      <c r="O162" s="86"/>
      <c r="P162" s="83"/>
      <c r="Q162" s="83"/>
      <c r="R162" s="76"/>
      <c r="S162" s="76"/>
      <c r="T162" s="76"/>
      <c r="U162" s="76"/>
      <c r="V162" s="76"/>
    </row>
    <row r="163" spans="1:22" x14ac:dyDescent="0.25">
      <c r="A163" s="78"/>
      <c r="B163" s="86"/>
      <c r="C163" s="86"/>
      <c r="D163" s="83"/>
      <c r="E163" s="83"/>
      <c r="F163" s="76"/>
      <c r="G163" s="76"/>
      <c r="H163" s="76"/>
      <c r="I163" s="76"/>
      <c r="J163" s="76"/>
      <c r="K163" s="76"/>
      <c r="M163" s="78"/>
      <c r="N163" s="86"/>
      <c r="O163" s="86"/>
      <c r="P163" s="83"/>
      <c r="Q163" s="83"/>
      <c r="R163" s="76"/>
      <c r="S163" s="76"/>
      <c r="T163" s="76"/>
      <c r="U163" s="76"/>
      <c r="V163" s="76"/>
    </row>
    <row r="164" spans="1:22" x14ac:dyDescent="0.25">
      <c r="A164" s="78"/>
      <c r="B164" s="86"/>
      <c r="C164" s="86"/>
      <c r="D164" s="83"/>
      <c r="E164" s="83"/>
      <c r="F164" s="76"/>
      <c r="G164" s="76"/>
      <c r="H164" s="76"/>
      <c r="I164" s="76"/>
      <c r="J164" s="76"/>
      <c r="K164" s="76"/>
      <c r="M164" s="78"/>
      <c r="N164" s="86"/>
      <c r="O164" s="86"/>
      <c r="P164" s="83"/>
      <c r="Q164" s="83"/>
      <c r="R164" s="76"/>
      <c r="S164" s="76"/>
      <c r="T164" s="76"/>
      <c r="U164" s="76"/>
      <c r="V164" s="76"/>
    </row>
    <row r="165" spans="1:22" x14ac:dyDescent="0.25">
      <c r="A165" s="78"/>
      <c r="B165" s="86"/>
      <c r="C165" s="86"/>
      <c r="D165" s="83"/>
      <c r="E165" s="83"/>
      <c r="F165" s="76"/>
      <c r="G165" s="76"/>
      <c r="H165" s="76"/>
      <c r="I165" s="76"/>
      <c r="J165" s="76"/>
      <c r="K165" s="76"/>
      <c r="M165" s="78"/>
      <c r="N165" s="86"/>
      <c r="O165" s="86"/>
      <c r="P165" s="83"/>
      <c r="Q165" s="83"/>
      <c r="R165" s="76"/>
      <c r="S165" s="76"/>
      <c r="T165" s="76"/>
      <c r="U165" s="76"/>
      <c r="V165" s="76"/>
    </row>
    <row r="166" spans="1:22" x14ac:dyDescent="0.25">
      <c r="A166" s="78"/>
      <c r="B166" s="86"/>
      <c r="C166" s="86"/>
      <c r="D166" s="83"/>
      <c r="E166" s="83"/>
      <c r="F166" s="76"/>
      <c r="G166" s="76"/>
      <c r="H166" s="76"/>
      <c r="I166" s="76"/>
      <c r="J166" s="76"/>
      <c r="K166" s="76"/>
      <c r="M166" s="78"/>
      <c r="N166" s="86"/>
      <c r="O166" s="86"/>
      <c r="P166" s="83"/>
      <c r="Q166" s="83"/>
      <c r="R166" s="76"/>
      <c r="S166" s="76"/>
      <c r="T166" s="76"/>
      <c r="U166" s="76"/>
      <c r="V166" s="76"/>
    </row>
    <row r="167" spans="1:22" x14ac:dyDescent="0.25">
      <c r="A167" s="78"/>
      <c r="B167" s="86"/>
      <c r="C167" s="86"/>
      <c r="D167" s="83"/>
      <c r="E167" s="83"/>
      <c r="F167" s="76"/>
      <c r="G167" s="76"/>
      <c r="H167" s="76"/>
      <c r="I167" s="76"/>
      <c r="J167" s="76"/>
      <c r="K167" s="76"/>
      <c r="M167" s="78"/>
      <c r="N167" s="86"/>
      <c r="O167" s="86"/>
      <c r="P167" s="83"/>
      <c r="Q167" s="83"/>
      <c r="R167" s="76"/>
      <c r="S167" s="76"/>
      <c r="T167" s="76"/>
      <c r="U167" s="76"/>
      <c r="V167" s="76"/>
    </row>
    <row r="168" spans="1:22" x14ac:dyDescent="0.25">
      <c r="A168" s="78"/>
      <c r="B168" s="78"/>
      <c r="C168" s="78"/>
      <c r="D168" s="80"/>
      <c r="E168" s="80"/>
      <c r="F168" s="76"/>
      <c r="G168" s="76"/>
      <c r="H168" s="76"/>
      <c r="I168" s="76"/>
      <c r="J168" s="76"/>
      <c r="K168" s="76"/>
      <c r="M168" s="78"/>
      <c r="N168" s="78"/>
      <c r="O168" s="78"/>
      <c r="P168" s="80"/>
      <c r="Q168" s="80"/>
      <c r="R168" s="76"/>
      <c r="S168" s="76"/>
      <c r="T168" s="76"/>
      <c r="U168" s="76"/>
      <c r="V168" s="76"/>
    </row>
    <row r="169" spans="1:22" x14ac:dyDescent="0.25">
      <c r="A169" s="78"/>
      <c r="B169" s="78"/>
      <c r="C169" s="78"/>
      <c r="D169" s="80"/>
      <c r="E169" s="80"/>
      <c r="F169" s="76"/>
      <c r="G169" s="76"/>
      <c r="H169" s="76"/>
      <c r="I169" s="76"/>
      <c r="J169" s="76"/>
      <c r="K169" s="76"/>
      <c r="M169" s="78"/>
      <c r="N169" s="78"/>
      <c r="O169" s="78"/>
      <c r="P169" s="80"/>
      <c r="Q169" s="80"/>
      <c r="R169" s="76"/>
      <c r="S169" s="76"/>
      <c r="T169" s="76"/>
      <c r="U169" s="76"/>
      <c r="V169" s="76"/>
    </row>
    <row r="170" spans="1:22" x14ac:dyDescent="0.25">
      <c r="A170" s="78"/>
      <c r="B170" s="78"/>
      <c r="C170" s="78"/>
      <c r="D170" s="80"/>
      <c r="E170" s="80"/>
      <c r="F170" s="76"/>
      <c r="G170" s="76"/>
      <c r="H170" s="76"/>
      <c r="I170" s="76"/>
      <c r="J170" s="76"/>
      <c r="K170" s="76"/>
      <c r="M170" s="78"/>
      <c r="N170" s="78"/>
      <c r="O170" s="78"/>
      <c r="P170" s="80"/>
      <c r="Q170" s="80"/>
      <c r="R170" s="76"/>
      <c r="S170" s="76"/>
      <c r="T170" s="76"/>
      <c r="U170" s="76"/>
      <c r="V170" s="76"/>
    </row>
    <row r="171" spans="1:22" x14ac:dyDescent="0.25">
      <c r="A171" s="78"/>
      <c r="B171" s="78"/>
      <c r="C171" s="78"/>
      <c r="D171" s="80"/>
      <c r="E171" s="80"/>
      <c r="F171" s="76"/>
      <c r="G171" s="76"/>
      <c r="H171" s="76"/>
      <c r="I171" s="76"/>
      <c r="J171" s="76"/>
      <c r="K171" s="76"/>
      <c r="M171" s="78"/>
      <c r="N171" s="78"/>
      <c r="O171" s="78"/>
      <c r="P171" s="80"/>
      <c r="Q171" s="80"/>
      <c r="R171" s="76"/>
      <c r="S171" s="76"/>
      <c r="T171" s="76"/>
      <c r="U171" s="76"/>
      <c r="V171" s="76"/>
    </row>
    <row r="172" spans="1:22" x14ac:dyDescent="0.25">
      <c r="A172" s="78"/>
      <c r="B172" s="78"/>
      <c r="C172" s="78"/>
      <c r="D172" s="80"/>
      <c r="E172" s="80"/>
      <c r="F172" s="76"/>
      <c r="G172" s="76"/>
      <c r="H172" s="76"/>
      <c r="I172" s="76"/>
      <c r="J172" s="76"/>
      <c r="K172" s="76"/>
      <c r="M172" s="78"/>
      <c r="N172" s="78"/>
      <c r="O172" s="78"/>
      <c r="P172" s="80"/>
      <c r="Q172" s="80"/>
      <c r="R172" s="76"/>
      <c r="S172" s="76"/>
      <c r="T172" s="76"/>
      <c r="U172" s="76"/>
      <c r="V172" s="76"/>
    </row>
    <row r="173" spans="1:22" x14ac:dyDescent="0.25">
      <c r="A173" s="78"/>
      <c r="B173" s="78"/>
      <c r="C173" s="78"/>
      <c r="D173" s="80"/>
      <c r="E173" s="80"/>
      <c r="F173" s="76"/>
      <c r="G173" s="76"/>
      <c r="H173" s="76"/>
      <c r="I173" s="76"/>
      <c r="J173" s="76"/>
      <c r="K173" s="76"/>
      <c r="M173" s="78"/>
      <c r="N173" s="78"/>
      <c r="O173" s="78"/>
      <c r="P173" s="80"/>
      <c r="Q173" s="80"/>
      <c r="R173" s="76"/>
      <c r="S173" s="76"/>
      <c r="T173" s="76"/>
      <c r="U173" s="76"/>
      <c r="V173" s="76"/>
    </row>
    <row r="174" spans="1:22" x14ac:dyDescent="0.25">
      <c r="A174" s="78"/>
      <c r="B174" s="78"/>
      <c r="C174" s="78"/>
      <c r="D174" s="80"/>
      <c r="E174" s="80"/>
      <c r="F174" s="76"/>
      <c r="G174" s="76"/>
      <c r="H174" s="76"/>
      <c r="I174" s="76"/>
      <c r="J174" s="76"/>
      <c r="K174" s="76"/>
      <c r="M174" s="78"/>
      <c r="N174" s="78"/>
      <c r="O174" s="78"/>
      <c r="P174" s="80"/>
      <c r="Q174" s="80"/>
      <c r="R174" s="76"/>
      <c r="S174" s="76"/>
      <c r="T174" s="76"/>
      <c r="U174" s="76"/>
      <c r="V174" s="76"/>
    </row>
    <row r="175" spans="1:22" x14ac:dyDescent="0.25">
      <c r="A175" s="78"/>
      <c r="B175" s="78"/>
      <c r="C175" s="78"/>
      <c r="D175" s="80"/>
      <c r="E175" s="80"/>
      <c r="F175" s="76"/>
      <c r="G175" s="76"/>
      <c r="H175" s="76"/>
      <c r="I175" s="76"/>
      <c r="J175" s="76"/>
      <c r="K175" s="76"/>
      <c r="M175" s="78"/>
      <c r="N175" s="78"/>
      <c r="O175" s="78"/>
      <c r="P175" s="80"/>
      <c r="Q175" s="80"/>
      <c r="R175" s="76"/>
      <c r="S175" s="76"/>
      <c r="T175" s="76"/>
      <c r="U175" s="76"/>
      <c r="V175" s="76"/>
    </row>
    <row r="176" spans="1:22" x14ac:dyDescent="0.25">
      <c r="A176" s="78"/>
      <c r="B176" s="78"/>
      <c r="C176" s="78"/>
      <c r="D176" s="80"/>
      <c r="E176" s="80"/>
      <c r="F176" s="76"/>
      <c r="G176" s="76"/>
      <c r="H176" s="76"/>
      <c r="I176" s="76"/>
      <c r="J176" s="76"/>
      <c r="K176" s="76"/>
      <c r="M176" s="78"/>
      <c r="N176" s="78"/>
      <c r="O176" s="78"/>
      <c r="P176" s="80"/>
      <c r="Q176" s="80"/>
      <c r="R176" s="76"/>
      <c r="S176" s="76"/>
      <c r="T176" s="76"/>
      <c r="U176" s="76"/>
      <c r="V176" s="76"/>
    </row>
    <row r="177" spans="1:22" x14ac:dyDescent="0.25">
      <c r="A177" s="78"/>
      <c r="B177" s="78"/>
      <c r="C177" s="78"/>
      <c r="D177" s="80"/>
      <c r="E177" s="80"/>
      <c r="F177" s="76"/>
      <c r="G177" s="76"/>
      <c r="H177" s="76"/>
      <c r="I177" s="76"/>
      <c r="J177" s="76"/>
      <c r="K177" s="76"/>
      <c r="M177" s="78"/>
      <c r="N177" s="78"/>
      <c r="O177" s="78"/>
      <c r="P177" s="80"/>
      <c r="Q177" s="80"/>
      <c r="R177" s="76"/>
      <c r="S177" s="76"/>
      <c r="T177" s="76"/>
      <c r="U177" s="76"/>
      <c r="V177" s="76"/>
    </row>
    <row r="178" spans="1:22" x14ac:dyDescent="0.25">
      <c r="A178" s="78"/>
      <c r="B178" s="78"/>
      <c r="C178" s="78"/>
      <c r="D178" s="80"/>
      <c r="E178" s="80"/>
      <c r="F178" s="76"/>
      <c r="G178" s="76"/>
      <c r="H178" s="76"/>
      <c r="I178" s="76"/>
      <c r="J178" s="76"/>
      <c r="K178" s="76"/>
      <c r="M178" s="78"/>
      <c r="N178" s="78"/>
      <c r="O178" s="78"/>
      <c r="P178" s="80"/>
      <c r="Q178" s="80"/>
      <c r="R178" s="76"/>
      <c r="S178" s="76"/>
      <c r="T178" s="76"/>
      <c r="U178" s="76"/>
      <c r="V178" s="76"/>
    </row>
    <row r="179" spans="1:22" x14ac:dyDescent="0.25">
      <c r="A179" s="78"/>
      <c r="B179" s="78"/>
      <c r="C179" s="78"/>
      <c r="D179" s="80"/>
      <c r="E179" s="80"/>
      <c r="F179" s="76"/>
      <c r="G179" s="76"/>
      <c r="H179" s="76"/>
      <c r="I179" s="76"/>
      <c r="J179" s="76"/>
      <c r="K179" s="76"/>
      <c r="M179" s="78"/>
      <c r="N179" s="78"/>
      <c r="O179" s="78"/>
      <c r="P179" s="80"/>
      <c r="Q179" s="80"/>
      <c r="R179" s="76"/>
      <c r="S179" s="76"/>
      <c r="T179" s="76"/>
      <c r="U179" s="76"/>
      <c r="V179" s="76"/>
    </row>
    <row r="180" spans="1:22" x14ac:dyDescent="0.25">
      <c r="A180" s="78"/>
      <c r="B180" s="78"/>
      <c r="C180" s="78"/>
      <c r="D180" s="80"/>
      <c r="E180" s="80"/>
      <c r="F180" s="76"/>
      <c r="G180" s="76"/>
      <c r="H180" s="76"/>
      <c r="I180" s="76"/>
      <c r="J180" s="76"/>
      <c r="K180" s="76"/>
      <c r="M180" s="78"/>
      <c r="N180" s="78"/>
      <c r="O180" s="78"/>
      <c r="P180" s="80"/>
      <c r="Q180" s="80"/>
      <c r="R180" s="76"/>
      <c r="S180" s="76"/>
      <c r="T180" s="76"/>
      <c r="U180" s="76"/>
      <c r="V180" s="76"/>
    </row>
    <row r="181" spans="1:22" x14ac:dyDescent="0.25">
      <c r="A181" s="78"/>
      <c r="B181" s="78"/>
      <c r="C181" s="78"/>
      <c r="D181" s="80"/>
      <c r="E181" s="80"/>
      <c r="F181" s="76"/>
      <c r="G181" s="76"/>
      <c r="H181" s="76"/>
      <c r="I181" s="76"/>
      <c r="J181" s="76"/>
      <c r="K181" s="76"/>
      <c r="M181" s="78"/>
      <c r="N181" s="78"/>
      <c r="O181" s="78"/>
      <c r="P181" s="80"/>
      <c r="Q181" s="80"/>
      <c r="R181" s="76"/>
      <c r="S181" s="76"/>
      <c r="T181" s="76"/>
      <c r="U181" s="76"/>
      <c r="V181" s="76"/>
    </row>
    <row r="182" spans="1:22" x14ac:dyDescent="0.25">
      <c r="A182" s="78"/>
      <c r="B182" s="78"/>
      <c r="C182" s="78"/>
      <c r="D182" s="80"/>
      <c r="E182" s="80"/>
      <c r="F182" s="76"/>
      <c r="G182" s="76"/>
      <c r="H182" s="76"/>
      <c r="I182" s="76"/>
      <c r="J182" s="76"/>
      <c r="K182" s="76"/>
      <c r="M182" s="78"/>
      <c r="N182" s="78"/>
      <c r="O182" s="78"/>
      <c r="P182" s="80"/>
      <c r="Q182" s="80"/>
      <c r="R182" s="76"/>
      <c r="S182" s="76"/>
      <c r="T182" s="76"/>
      <c r="U182" s="76"/>
      <c r="V182" s="76"/>
    </row>
    <row r="183" spans="1:22" x14ac:dyDescent="0.25">
      <c r="A183" s="78"/>
      <c r="B183" s="78"/>
      <c r="C183" s="78"/>
      <c r="D183" s="80"/>
      <c r="E183" s="80"/>
      <c r="F183" s="76"/>
      <c r="G183" s="76"/>
      <c r="H183" s="76"/>
      <c r="I183" s="76"/>
      <c r="J183" s="76"/>
      <c r="K183" s="76"/>
      <c r="M183" s="78"/>
      <c r="N183" s="78"/>
      <c r="O183" s="78"/>
      <c r="P183" s="80"/>
      <c r="Q183" s="80"/>
      <c r="R183" s="76"/>
      <c r="S183" s="76"/>
      <c r="T183" s="76"/>
      <c r="U183" s="76"/>
      <c r="V183" s="76"/>
    </row>
    <row r="184" spans="1:22" x14ac:dyDescent="0.25">
      <c r="A184" s="78"/>
      <c r="B184" s="78"/>
      <c r="C184" s="78"/>
      <c r="D184" s="80"/>
      <c r="E184" s="80"/>
      <c r="F184" s="76"/>
      <c r="G184" s="76"/>
      <c r="H184" s="76"/>
      <c r="I184" s="76"/>
      <c r="J184" s="76"/>
      <c r="K184" s="76"/>
      <c r="M184" s="78"/>
      <c r="N184" s="78"/>
      <c r="O184" s="78"/>
      <c r="P184" s="80"/>
      <c r="Q184" s="80"/>
      <c r="R184" s="76"/>
      <c r="S184" s="76"/>
      <c r="T184" s="76"/>
      <c r="U184" s="76"/>
      <c r="V184" s="76"/>
    </row>
    <row r="185" spans="1:22" x14ac:dyDescent="0.25">
      <c r="A185" s="78"/>
      <c r="B185" s="78"/>
      <c r="C185" s="78"/>
      <c r="D185" s="80"/>
      <c r="E185" s="80"/>
      <c r="F185" s="76"/>
      <c r="G185" s="76"/>
      <c r="H185" s="76"/>
      <c r="I185" s="76"/>
      <c r="J185" s="76"/>
      <c r="K185" s="76"/>
      <c r="M185" s="78"/>
      <c r="N185" s="78"/>
      <c r="O185" s="78"/>
      <c r="P185" s="80"/>
      <c r="Q185" s="80"/>
      <c r="R185" s="76"/>
      <c r="S185" s="76"/>
      <c r="T185" s="76"/>
      <c r="U185" s="76"/>
      <c r="V185" s="76"/>
    </row>
    <row r="186" spans="1:22" x14ac:dyDescent="0.25">
      <c r="A186" s="78"/>
      <c r="B186" s="78"/>
      <c r="C186" s="78"/>
      <c r="D186" s="80"/>
      <c r="E186" s="80"/>
      <c r="F186" s="76"/>
      <c r="G186" s="76"/>
      <c r="H186" s="76"/>
      <c r="I186" s="76"/>
      <c r="J186" s="76"/>
      <c r="K186" s="76"/>
      <c r="M186" s="78"/>
      <c r="N186" s="78"/>
      <c r="O186" s="78"/>
      <c r="P186" s="80"/>
      <c r="Q186" s="80"/>
      <c r="R186" s="76"/>
      <c r="S186" s="76"/>
      <c r="T186" s="76"/>
      <c r="U186" s="76"/>
      <c r="V186" s="76"/>
    </row>
    <row r="187" spans="1:22" x14ac:dyDescent="0.25">
      <c r="A187" s="78"/>
      <c r="B187" s="78"/>
      <c r="C187" s="78"/>
      <c r="D187" s="80"/>
      <c r="E187" s="80"/>
      <c r="F187" s="76"/>
      <c r="G187" s="76"/>
      <c r="H187" s="76"/>
      <c r="I187" s="76"/>
      <c r="J187" s="76"/>
      <c r="K187" s="76"/>
      <c r="M187" s="78"/>
      <c r="N187" s="78"/>
      <c r="O187" s="78"/>
      <c r="P187" s="80"/>
      <c r="Q187" s="80"/>
      <c r="R187" s="76"/>
      <c r="S187" s="76"/>
      <c r="T187" s="76"/>
      <c r="U187" s="76"/>
      <c r="V187" s="76"/>
    </row>
    <row r="188" spans="1:22" x14ac:dyDescent="0.25">
      <c r="A188" s="78"/>
      <c r="B188" s="78"/>
      <c r="C188" s="78"/>
      <c r="D188" s="80"/>
      <c r="E188" s="80"/>
      <c r="F188" s="76"/>
      <c r="G188" s="76"/>
      <c r="H188" s="76"/>
      <c r="I188" s="76"/>
      <c r="J188" s="76"/>
      <c r="K188" s="76"/>
      <c r="M188" s="78"/>
      <c r="N188" s="78"/>
      <c r="O188" s="78"/>
      <c r="P188" s="80"/>
      <c r="Q188" s="80"/>
      <c r="R188" s="76"/>
      <c r="S188" s="76"/>
      <c r="T188" s="76"/>
      <c r="U188" s="76"/>
      <c r="V188" s="76"/>
    </row>
    <row r="189" spans="1:22" x14ac:dyDescent="0.25">
      <c r="A189" s="78"/>
      <c r="B189" s="78"/>
      <c r="C189" s="78"/>
      <c r="D189" s="80"/>
      <c r="E189" s="80"/>
      <c r="F189" s="76"/>
      <c r="G189" s="76"/>
      <c r="H189" s="76"/>
      <c r="I189" s="76"/>
      <c r="J189" s="76"/>
      <c r="K189" s="76"/>
      <c r="M189" s="78"/>
      <c r="N189" s="78"/>
      <c r="O189" s="78"/>
      <c r="P189" s="80"/>
      <c r="Q189" s="80"/>
      <c r="R189" s="76"/>
      <c r="S189" s="76"/>
      <c r="T189" s="76"/>
      <c r="U189" s="76"/>
      <c r="V189" s="76"/>
    </row>
    <row r="190" spans="1:22" x14ac:dyDescent="0.25">
      <c r="A190" s="78"/>
      <c r="B190" s="78"/>
      <c r="C190" s="78"/>
      <c r="D190" s="80"/>
      <c r="E190" s="80"/>
      <c r="F190" s="76"/>
      <c r="G190" s="76"/>
      <c r="H190" s="76"/>
      <c r="I190" s="76"/>
      <c r="J190" s="76"/>
      <c r="K190" s="76"/>
      <c r="M190" s="78"/>
      <c r="N190" s="78"/>
      <c r="O190" s="78"/>
      <c r="P190" s="80"/>
      <c r="Q190" s="80"/>
      <c r="R190" s="76"/>
      <c r="S190" s="76"/>
      <c r="T190" s="76"/>
      <c r="U190" s="76"/>
      <c r="V190" s="76"/>
    </row>
    <row r="191" spans="1:22" x14ac:dyDescent="0.25">
      <c r="A191" s="78"/>
      <c r="B191" s="78"/>
      <c r="C191" s="78"/>
      <c r="D191" s="80"/>
      <c r="E191" s="80"/>
      <c r="F191" s="76"/>
      <c r="G191" s="76"/>
      <c r="H191" s="76"/>
      <c r="I191" s="76"/>
      <c r="J191" s="76"/>
      <c r="K191" s="76"/>
      <c r="M191" s="78"/>
      <c r="N191" s="78"/>
      <c r="O191" s="78"/>
      <c r="P191" s="80"/>
      <c r="Q191" s="80"/>
      <c r="R191" s="76"/>
      <c r="S191" s="76"/>
      <c r="T191" s="76"/>
      <c r="U191" s="76"/>
      <c r="V191" s="76"/>
    </row>
    <row r="192" spans="1:22" x14ac:dyDescent="0.25">
      <c r="A192" s="75"/>
      <c r="B192" s="75"/>
      <c r="C192" s="75"/>
      <c r="D192" s="76"/>
      <c r="E192" s="76"/>
      <c r="F192" s="76"/>
      <c r="G192" s="76"/>
      <c r="H192" s="76"/>
      <c r="I192" s="76"/>
      <c r="J192" s="76"/>
      <c r="K192" s="76"/>
      <c r="M192" s="75"/>
      <c r="N192" s="75"/>
      <c r="O192" s="75"/>
      <c r="P192" s="76"/>
      <c r="Q192" s="76"/>
      <c r="R192" s="76"/>
      <c r="S192" s="76"/>
      <c r="T192" s="76"/>
      <c r="U192" s="76"/>
      <c r="V192" s="76"/>
    </row>
    <row r="193" spans="1:22" x14ac:dyDescent="0.25">
      <c r="A193" s="75"/>
      <c r="B193" s="75"/>
      <c r="C193" s="75"/>
      <c r="D193" s="76"/>
      <c r="E193" s="76"/>
      <c r="F193" s="76"/>
      <c r="G193" s="76"/>
      <c r="H193" s="76"/>
      <c r="I193" s="76"/>
      <c r="J193" s="76"/>
      <c r="K193" s="76"/>
      <c r="M193" s="75"/>
      <c r="N193" s="75"/>
      <c r="O193" s="75"/>
      <c r="P193" s="76"/>
      <c r="Q193" s="76"/>
      <c r="R193" s="76"/>
      <c r="S193" s="76"/>
      <c r="T193" s="76"/>
      <c r="U193" s="76"/>
      <c r="V193" s="76"/>
    </row>
    <row r="194" spans="1:22" x14ac:dyDescent="0.25">
      <c r="A194" s="75"/>
      <c r="B194" s="75"/>
      <c r="C194" s="75"/>
      <c r="D194" s="76"/>
      <c r="E194" s="76"/>
      <c r="F194" s="76"/>
      <c r="G194" s="76"/>
      <c r="H194" s="76"/>
      <c r="I194" s="76"/>
      <c r="J194" s="76"/>
      <c r="K194" s="76"/>
      <c r="M194" s="75"/>
      <c r="N194" s="75"/>
      <c r="O194" s="75"/>
      <c r="P194" s="76"/>
      <c r="Q194" s="76"/>
      <c r="R194" s="76"/>
      <c r="S194" s="76"/>
      <c r="T194" s="76"/>
      <c r="U194" s="76"/>
      <c r="V194" s="76"/>
    </row>
    <row r="195" spans="1:22" x14ac:dyDescent="0.25">
      <c r="A195" s="75"/>
      <c r="B195" s="75"/>
      <c r="C195" s="75"/>
      <c r="D195" s="76"/>
      <c r="E195" s="76"/>
      <c r="F195" s="76"/>
      <c r="G195" s="76"/>
      <c r="H195" s="76"/>
      <c r="I195" s="76"/>
      <c r="J195" s="76"/>
      <c r="K195" s="76"/>
      <c r="M195" s="75"/>
      <c r="N195" s="75"/>
      <c r="O195" s="75"/>
      <c r="P195" s="76"/>
      <c r="Q195" s="76"/>
      <c r="R195" s="76"/>
      <c r="S195" s="76"/>
      <c r="T195" s="76"/>
      <c r="U195" s="76"/>
      <c r="V195" s="76"/>
    </row>
    <row r="196" spans="1:22" x14ac:dyDescent="0.25">
      <c r="A196" s="75"/>
      <c r="B196" s="75"/>
      <c r="C196" s="75"/>
      <c r="D196" s="76"/>
      <c r="E196" s="76"/>
      <c r="F196" s="76"/>
      <c r="G196" s="76"/>
      <c r="H196" s="76"/>
      <c r="I196" s="76"/>
      <c r="J196" s="76"/>
      <c r="K196" s="76"/>
      <c r="M196" s="75"/>
      <c r="N196" s="75"/>
      <c r="O196" s="75"/>
      <c r="P196" s="76"/>
      <c r="Q196" s="76"/>
      <c r="R196" s="76"/>
      <c r="S196" s="76"/>
      <c r="T196" s="76"/>
      <c r="U196" s="76"/>
      <c r="V196" s="76"/>
    </row>
    <row r="197" spans="1:22" x14ac:dyDescent="0.25">
      <c r="A197" s="75"/>
      <c r="B197" s="75"/>
      <c r="C197" s="75"/>
      <c r="D197" s="76"/>
      <c r="E197" s="76"/>
      <c r="F197" s="76"/>
      <c r="G197" s="76"/>
      <c r="H197" s="76"/>
      <c r="I197" s="76"/>
      <c r="J197" s="76"/>
      <c r="K197" s="76"/>
      <c r="M197" s="75"/>
      <c r="N197" s="75"/>
      <c r="O197" s="75"/>
      <c r="P197" s="76"/>
      <c r="Q197" s="76"/>
      <c r="R197" s="76"/>
      <c r="S197" s="76"/>
      <c r="T197" s="76"/>
      <c r="U197" s="76"/>
      <c r="V197" s="76"/>
    </row>
    <row r="198" spans="1:22" x14ac:dyDescent="0.25">
      <c r="A198" s="75"/>
      <c r="B198" s="75"/>
      <c r="C198" s="75"/>
      <c r="D198" s="76"/>
      <c r="E198" s="76"/>
      <c r="F198" s="76"/>
      <c r="G198" s="76"/>
      <c r="H198" s="76"/>
      <c r="I198" s="76"/>
      <c r="J198" s="76"/>
      <c r="K198" s="76"/>
      <c r="M198" s="75"/>
      <c r="N198" s="75"/>
      <c r="O198" s="75"/>
      <c r="P198" s="76"/>
      <c r="Q198" s="76"/>
      <c r="R198" s="76"/>
      <c r="S198" s="76"/>
      <c r="T198" s="76"/>
      <c r="U198" s="76"/>
      <c r="V198" s="76"/>
    </row>
    <row r="199" spans="1:22" x14ac:dyDescent="0.25">
      <c r="A199" s="75"/>
      <c r="B199" s="75"/>
      <c r="C199" s="75"/>
      <c r="D199" s="76"/>
      <c r="E199" s="76"/>
      <c r="F199" s="76"/>
      <c r="G199" s="76"/>
      <c r="H199" s="76"/>
      <c r="I199" s="76"/>
      <c r="J199" s="76"/>
      <c r="K199" s="76"/>
      <c r="M199" s="75"/>
      <c r="N199" s="75"/>
      <c r="O199" s="75"/>
      <c r="P199" s="76"/>
      <c r="Q199" s="76"/>
      <c r="R199" s="76"/>
      <c r="S199" s="76"/>
      <c r="T199" s="76"/>
      <c r="U199" s="76"/>
      <c r="V199" s="76"/>
    </row>
    <row r="200" spans="1:22" x14ac:dyDescent="0.25">
      <c r="A200" s="75"/>
      <c r="B200" s="75"/>
      <c r="C200" s="75"/>
      <c r="D200" s="76"/>
      <c r="E200" s="76"/>
      <c r="F200" s="76"/>
      <c r="G200" s="76"/>
      <c r="H200" s="76"/>
      <c r="I200" s="76"/>
      <c r="J200" s="76"/>
      <c r="K200" s="76"/>
      <c r="M200" s="75"/>
      <c r="N200" s="75"/>
      <c r="O200" s="75"/>
      <c r="P200" s="76"/>
      <c r="Q200" s="76"/>
      <c r="R200" s="76"/>
      <c r="S200" s="76"/>
      <c r="T200" s="76"/>
      <c r="U200" s="76"/>
      <c r="V200" s="76"/>
    </row>
    <row r="201" spans="1:22" x14ac:dyDescent="0.25">
      <c r="A201" s="75"/>
      <c r="B201" s="75"/>
      <c r="C201" s="75"/>
      <c r="D201" s="76"/>
      <c r="E201" s="76"/>
      <c r="F201" s="76"/>
      <c r="G201" s="76"/>
      <c r="H201" s="76"/>
      <c r="I201" s="76"/>
      <c r="J201" s="76"/>
      <c r="K201" s="76"/>
      <c r="M201" s="75"/>
      <c r="N201" s="75"/>
      <c r="O201" s="75"/>
      <c r="P201" s="76"/>
      <c r="Q201" s="76"/>
      <c r="R201" s="76"/>
      <c r="S201" s="76"/>
      <c r="T201" s="76"/>
      <c r="U201" s="76"/>
      <c r="V201" s="76"/>
    </row>
    <row r="202" spans="1:22" x14ac:dyDescent="0.25">
      <c r="A202" s="75"/>
      <c r="B202" s="75"/>
      <c r="C202" s="75"/>
      <c r="D202" s="76"/>
      <c r="E202" s="76"/>
      <c r="F202" s="76"/>
      <c r="G202" s="76"/>
      <c r="H202" s="76"/>
      <c r="I202" s="76"/>
      <c r="J202" s="76"/>
      <c r="K202" s="76"/>
      <c r="M202" s="75"/>
      <c r="N202" s="75"/>
      <c r="O202" s="75"/>
      <c r="P202" s="76"/>
      <c r="Q202" s="76"/>
      <c r="R202" s="76"/>
      <c r="S202" s="76"/>
      <c r="T202" s="76"/>
      <c r="U202" s="76"/>
      <c r="V202" s="76"/>
    </row>
    <row r="203" spans="1:22" x14ac:dyDescent="0.25">
      <c r="A203" s="75"/>
      <c r="B203" s="75"/>
      <c r="C203" s="75"/>
      <c r="D203" s="76"/>
      <c r="E203" s="76"/>
      <c r="F203" s="76"/>
      <c r="G203" s="76"/>
      <c r="H203" s="76"/>
      <c r="I203" s="76"/>
      <c r="J203" s="76"/>
      <c r="K203" s="76"/>
      <c r="M203" s="75"/>
      <c r="N203" s="75"/>
      <c r="O203" s="75"/>
      <c r="P203" s="76"/>
      <c r="Q203" s="76"/>
      <c r="R203" s="76"/>
      <c r="S203" s="76"/>
      <c r="T203" s="76"/>
      <c r="U203" s="76"/>
      <c r="V203" s="76"/>
    </row>
    <row r="204" spans="1:22" x14ac:dyDescent="0.25">
      <c r="A204" s="75"/>
      <c r="B204" s="75"/>
      <c r="C204" s="75"/>
      <c r="D204" s="76"/>
      <c r="E204" s="76"/>
      <c r="F204" s="76"/>
      <c r="G204" s="76"/>
      <c r="H204" s="76"/>
      <c r="I204" s="76"/>
      <c r="J204" s="76"/>
      <c r="K204" s="76"/>
      <c r="M204" s="75"/>
      <c r="N204" s="75"/>
      <c r="O204" s="75"/>
      <c r="P204" s="76"/>
      <c r="Q204" s="76"/>
      <c r="R204" s="76"/>
      <c r="S204" s="76"/>
      <c r="T204" s="76"/>
      <c r="U204" s="76"/>
      <c r="V204" s="76"/>
    </row>
    <row r="205" spans="1:22" x14ac:dyDescent="0.25">
      <c r="A205" s="75"/>
      <c r="B205" s="75"/>
      <c r="C205" s="75"/>
      <c r="D205" s="76"/>
      <c r="E205" s="76"/>
      <c r="F205" s="76"/>
      <c r="G205" s="76"/>
      <c r="H205" s="76"/>
      <c r="I205" s="76"/>
      <c r="J205" s="76"/>
      <c r="K205" s="76"/>
      <c r="M205" s="75"/>
      <c r="N205" s="75"/>
      <c r="O205" s="75"/>
      <c r="P205" s="76"/>
      <c r="Q205" s="76"/>
      <c r="R205" s="76"/>
      <c r="S205" s="76"/>
      <c r="T205" s="76"/>
      <c r="U205" s="76"/>
      <c r="V205" s="76"/>
    </row>
    <row r="206" spans="1:22" x14ac:dyDescent="0.25">
      <c r="A206" s="75"/>
      <c r="B206" s="75"/>
      <c r="C206" s="75"/>
      <c r="D206" s="76"/>
      <c r="E206" s="76"/>
      <c r="F206" s="76"/>
      <c r="G206" s="76"/>
      <c r="H206" s="76"/>
      <c r="I206" s="76"/>
      <c r="J206" s="76"/>
      <c r="K206" s="76"/>
      <c r="M206" s="75"/>
      <c r="N206" s="75"/>
      <c r="O206" s="75"/>
      <c r="P206" s="76"/>
      <c r="Q206" s="76"/>
      <c r="R206" s="76"/>
      <c r="S206" s="76"/>
      <c r="T206" s="76"/>
      <c r="U206" s="76"/>
      <c r="V206" s="76"/>
    </row>
    <row r="207" spans="1:22" x14ac:dyDescent="0.25">
      <c r="A207" s="75"/>
      <c r="B207" s="75"/>
      <c r="C207" s="75"/>
      <c r="D207" s="76"/>
      <c r="E207" s="76"/>
      <c r="F207" s="76"/>
      <c r="G207" s="76"/>
      <c r="H207" s="76"/>
      <c r="I207" s="76"/>
      <c r="J207" s="76"/>
      <c r="K207" s="76"/>
      <c r="M207" s="75"/>
      <c r="N207" s="75"/>
      <c r="O207" s="75"/>
      <c r="P207" s="76"/>
      <c r="Q207" s="76"/>
      <c r="R207" s="76"/>
      <c r="S207" s="76"/>
      <c r="T207" s="76"/>
      <c r="U207" s="76"/>
      <c r="V207" s="76"/>
    </row>
    <row r="208" spans="1:22" x14ac:dyDescent="0.25">
      <c r="A208" s="75"/>
      <c r="B208" s="75"/>
      <c r="C208" s="75"/>
      <c r="D208" s="76"/>
      <c r="E208" s="76"/>
      <c r="F208" s="76"/>
      <c r="G208" s="76"/>
      <c r="H208" s="76"/>
      <c r="I208" s="76"/>
      <c r="J208" s="76"/>
      <c r="K208" s="76"/>
      <c r="M208" s="75"/>
      <c r="N208" s="75"/>
      <c r="O208" s="75"/>
      <c r="P208" s="76"/>
      <c r="Q208" s="76"/>
      <c r="R208" s="76"/>
      <c r="S208" s="76"/>
      <c r="T208" s="76"/>
      <c r="U208" s="76"/>
      <c r="V208" s="76"/>
    </row>
    <row r="209" spans="1:22" x14ac:dyDescent="0.25">
      <c r="A209" s="75"/>
      <c r="B209" s="75"/>
      <c r="C209" s="75"/>
      <c r="D209" s="76"/>
      <c r="E209" s="76"/>
      <c r="F209" s="76"/>
      <c r="G209" s="76"/>
      <c r="H209" s="76"/>
      <c r="I209" s="76"/>
      <c r="J209" s="76"/>
      <c r="K209" s="76"/>
      <c r="M209" s="75"/>
      <c r="N209" s="75"/>
      <c r="O209" s="75"/>
      <c r="P209" s="76"/>
      <c r="Q209" s="76"/>
      <c r="R209" s="76"/>
      <c r="S209" s="76"/>
      <c r="T209" s="76"/>
      <c r="U209" s="76"/>
      <c r="V209" s="76"/>
    </row>
    <row r="210" spans="1:22" x14ac:dyDescent="0.25">
      <c r="A210" s="75"/>
      <c r="B210" s="75"/>
      <c r="C210" s="75"/>
      <c r="D210" s="76"/>
      <c r="E210" s="76"/>
      <c r="F210" s="76"/>
      <c r="G210" s="76"/>
      <c r="H210" s="76"/>
      <c r="I210" s="76"/>
      <c r="J210" s="76"/>
      <c r="K210" s="76"/>
      <c r="M210" s="75"/>
      <c r="N210" s="75"/>
      <c r="O210" s="75"/>
      <c r="P210" s="76"/>
      <c r="Q210" s="76"/>
      <c r="R210" s="76"/>
      <c r="S210" s="76"/>
      <c r="T210" s="76"/>
      <c r="U210" s="76"/>
      <c r="V210" s="76"/>
    </row>
    <row r="211" spans="1:22" x14ac:dyDescent="0.25">
      <c r="A211" s="75"/>
      <c r="B211" s="75"/>
      <c r="C211" s="75"/>
      <c r="D211" s="76"/>
      <c r="E211" s="76"/>
      <c r="F211" s="76"/>
      <c r="G211" s="76"/>
      <c r="H211" s="76"/>
      <c r="I211" s="76"/>
      <c r="J211" s="76"/>
      <c r="K211" s="76"/>
      <c r="M211" s="75"/>
      <c r="N211" s="75"/>
      <c r="O211" s="75"/>
      <c r="P211" s="76"/>
      <c r="Q211" s="76"/>
      <c r="R211" s="76"/>
      <c r="S211" s="76"/>
      <c r="T211" s="76"/>
      <c r="U211" s="76"/>
      <c r="V211" s="76"/>
    </row>
  </sheetData>
  <pageMargins left="0.7" right="0.7" top="0.75" bottom="0.75" header="0.3" footer="0.3"/>
  <pageSetup scale="63" orientation="portrait" r:id="rId1"/>
  <drawing r:id="rId2"/>
  <legacyDrawing r:id="rId3"/>
  <oleObjects>
    <mc:AlternateContent xmlns:mc="http://schemas.openxmlformats.org/markup-compatibility/2006">
      <mc:Choice Requires="x14">
        <oleObject progId="Word.Document.12" shapeId="309250" r:id="rId4">
          <objectPr defaultSize="0" r:id="rId5">
            <anchor moveWithCells="1">
              <from>
                <xdr:col>1</xdr:col>
                <xdr:colOff>0</xdr:colOff>
                <xdr:row>46</xdr:row>
                <xdr:rowOff>0</xdr:rowOff>
              </from>
              <to>
                <xdr:col>10</xdr:col>
                <xdr:colOff>381000</xdr:colOff>
                <xdr:row>58</xdr:row>
                <xdr:rowOff>95250</xdr:rowOff>
              </to>
            </anchor>
          </objectPr>
        </oleObject>
      </mc:Choice>
      <mc:Fallback>
        <oleObject progId="Word.Document.12" shapeId="309250" r:id="rId4"/>
      </mc:Fallback>
    </mc:AlternateContent>
  </oleObjects>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211"/>
  <sheetViews>
    <sheetView topLeftCell="A37" workbookViewId="0">
      <selection activeCell="K12" sqref="K12"/>
    </sheetView>
  </sheetViews>
  <sheetFormatPr defaultColWidth="9.140625" defaultRowHeight="15" x14ac:dyDescent="0.25"/>
  <cols>
    <col min="1" max="1" width="5.28515625" style="61" customWidth="1"/>
    <col min="2" max="2" width="9.140625" style="61"/>
    <col min="3" max="3" width="10.28515625" style="61" customWidth="1"/>
    <col min="4" max="12" width="9.140625" style="59"/>
    <col min="13" max="13" width="5.28515625" style="61" customWidth="1"/>
    <col min="14" max="14" width="9.140625" style="61"/>
    <col min="15" max="15" width="10.28515625" style="61" customWidth="1"/>
    <col min="16" max="16" width="11.42578125" style="59" customWidth="1"/>
    <col min="17" max="16384" width="9.140625" style="59"/>
  </cols>
  <sheetData>
    <row r="1" spans="1:22" ht="21" x14ac:dyDescent="0.35">
      <c r="A1" s="63" t="s">
        <v>206</v>
      </c>
      <c r="M1" s="63"/>
    </row>
    <row r="2" spans="1:22" x14ac:dyDescent="0.25">
      <c r="B2" s="65">
        <v>6.2</v>
      </c>
      <c r="C2" s="61" t="s">
        <v>24</v>
      </c>
      <c r="D2" s="208" t="s">
        <v>241</v>
      </c>
      <c r="L2" s="76"/>
      <c r="M2" s="75"/>
      <c r="N2" s="28"/>
      <c r="O2" s="75"/>
      <c r="P2" s="156"/>
      <c r="Q2" s="76"/>
      <c r="R2" s="76"/>
      <c r="S2" s="76"/>
      <c r="T2" s="76"/>
      <c r="U2" s="76"/>
    </row>
    <row r="3" spans="1:22" x14ac:dyDescent="0.25">
      <c r="B3" s="65" t="s">
        <v>68</v>
      </c>
      <c r="C3" s="61" t="s">
        <v>26</v>
      </c>
      <c r="D3" s="208" t="s">
        <v>219</v>
      </c>
      <c r="E3" s="59" t="s">
        <v>71</v>
      </c>
      <c r="L3" s="76"/>
      <c r="M3" s="75"/>
      <c r="N3" s="28"/>
      <c r="O3" s="75"/>
      <c r="P3" s="156"/>
      <c r="Q3" s="76"/>
      <c r="R3" s="76"/>
      <c r="S3" s="76"/>
      <c r="T3" s="76"/>
      <c r="U3" s="76"/>
      <c r="V3" s="76"/>
    </row>
    <row r="4" spans="1:22" x14ac:dyDescent="0.25">
      <c r="B4" s="25" t="s">
        <v>27</v>
      </c>
      <c r="D4" s="26" t="s">
        <v>192</v>
      </c>
      <c r="E4" s="66"/>
      <c r="F4" s="66"/>
      <c r="G4" s="66"/>
      <c r="H4" s="66"/>
      <c r="I4" s="66"/>
      <c r="J4" s="66"/>
      <c r="L4" s="76"/>
      <c r="M4" s="75"/>
      <c r="N4" s="25"/>
      <c r="O4" s="75"/>
      <c r="P4" s="75"/>
      <c r="Q4" s="76"/>
      <c r="R4" s="76"/>
      <c r="S4" s="76"/>
      <c r="T4" s="76"/>
      <c r="U4" s="76"/>
      <c r="V4" s="76"/>
    </row>
    <row r="5" spans="1:22" x14ac:dyDescent="0.25">
      <c r="B5" s="28"/>
      <c r="L5" s="76"/>
      <c r="M5" s="75"/>
      <c r="N5" s="28"/>
      <c r="O5" s="75"/>
      <c r="P5" s="76"/>
      <c r="Q5" s="76"/>
      <c r="R5" s="76"/>
      <c r="S5" s="76"/>
      <c r="T5" s="76"/>
      <c r="U5" s="76"/>
      <c r="V5" s="76"/>
    </row>
    <row r="6" spans="1:22" x14ac:dyDescent="0.25">
      <c r="F6" s="26" t="s">
        <v>29</v>
      </c>
      <c r="G6" s="26"/>
      <c r="H6" s="26" t="s">
        <v>174</v>
      </c>
      <c r="I6" s="26"/>
      <c r="J6" s="26"/>
      <c r="L6" s="76"/>
      <c r="M6" s="75"/>
      <c r="N6" s="75"/>
      <c r="O6" s="75"/>
      <c r="P6" s="76"/>
      <c r="Q6" s="76"/>
      <c r="R6" s="75"/>
      <c r="S6" s="75"/>
      <c r="T6" s="75"/>
      <c r="U6" s="75"/>
      <c r="V6" s="75"/>
    </row>
    <row r="7" spans="1:22" ht="26.25" x14ac:dyDescent="0.25">
      <c r="A7" s="60" t="s">
        <v>31</v>
      </c>
      <c r="B7" s="60" t="s">
        <v>32</v>
      </c>
      <c r="C7" s="60" t="s">
        <v>33</v>
      </c>
      <c r="L7" s="76"/>
      <c r="M7" s="112"/>
      <c r="N7" s="157"/>
      <c r="O7" s="157"/>
      <c r="P7" s="76"/>
      <c r="Q7" s="76"/>
      <c r="R7" s="76"/>
      <c r="S7" s="76"/>
      <c r="T7" s="76"/>
      <c r="U7" s="76"/>
      <c r="V7" s="76"/>
    </row>
    <row r="8" spans="1:22" x14ac:dyDescent="0.25">
      <c r="B8" s="62" t="s">
        <v>34</v>
      </c>
      <c r="C8" s="62" t="s">
        <v>3</v>
      </c>
      <c r="L8" s="76"/>
      <c r="M8" s="75"/>
      <c r="N8" s="158"/>
      <c r="O8" s="158"/>
      <c r="P8" s="76"/>
      <c r="Q8" s="76"/>
      <c r="R8" s="76"/>
      <c r="S8" s="76"/>
      <c r="T8" s="76"/>
      <c r="U8" s="76"/>
    </row>
    <row r="9" spans="1:22" x14ac:dyDescent="0.25">
      <c r="A9" s="184"/>
      <c r="B9" s="33"/>
      <c r="C9" s="172"/>
      <c r="E9" s="61" t="s">
        <v>35</v>
      </c>
      <c r="F9" s="61"/>
      <c r="L9" s="76"/>
      <c r="M9" s="28"/>
      <c r="N9" s="158"/>
      <c r="O9" s="159"/>
      <c r="P9" s="76"/>
      <c r="Q9" s="75"/>
      <c r="R9" s="75"/>
      <c r="S9" s="76"/>
      <c r="T9" s="76"/>
      <c r="U9" s="76"/>
    </row>
    <row r="10" spans="1:22" x14ac:dyDescent="0.25">
      <c r="A10" s="184"/>
      <c r="B10" s="33"/>
      <c r="C10" s="172"/>
      <c r="E10" s="61" t="s">
        <v>36</v>
      </c>
      <c r="F10" s="61"/>
      <c r="L10" s="76"/>
      <c r="M10" s="28"/>
      <c r="N10" s="158"/>
      <c r="O10" s="159"/>
      <c r="P10" s="76"/>
      <c r="Q10" s="75"/>
      <c r="R10" s="75"/>
      <c r="S10" s="76"/>
      <c r="T10" s="76"/>
      <c r="U10" s="76"/>
    </row>
    <row r="11" spans="1:22" x14ac:dyDescent="0.25">
      <c r="A11" s="184"/>
      <c r="B11" s="33"/>
      <c r="C11" s="172"/>
      <c r="E11" s="61" t="s">
        <v>37</v>
      </c>
      <c r="F11" s="61"/>
      <c r="L11" s="76"/>
      <c r="M11" s="28"/>
      <c r="N11" s="158"/>
      <c r="O11" s="159"/>
      <c r="P11" s="76"/>
      <c r="Q11" s="75"/>
      <c r="R11" s="75"/>
      <c r="S11" s="76"/>
      <c r="T11" s="76"/>
      <c r="U11" s="76"/>
    </row>
    <row r="12" spans="1:22" x14ac:dyDescent="0.25">
      <c r="A12" s="184"/>
      <c r="B12" s="33"/>
      <c r="C12" s="172"/>
      <c r="E12" s="61"/>
      <c r="F12" s="61"/>
      <c r="L12" s="76"/>
      <c r="M12" s="28"/>
      <c r="N12" s="158"/>
      <c r="O12" s="159"/>
      <c r="P12" s="76"/>
      <c r="Q12" s="75"/>
      <c r="R12" s="75"/>
      <c r="S12" s="76"/>
      <c r="T12" s="76"/>
      <c r="U12" s="76"/>
    </row>
    <row r="13" spans="1:22" x14ac:dyDescent="0.25">
      <c r="A13" s="184"/>
      <c r="B13" s="33"/>
      <c r="C13" s="172"/>
      <c r="E13" s="61" t="s">
        <v>38</v>
      </c>
      <c r="F13" s="61"/>
      <c r="L13" s="76"/>
      <c r="M13" s="28"/>
      <c r="N13" s="158"/>
      <c r="O13" s="159"/>
      <c r="P13" s="76"/>
      <c r="Q13" s="75"/>
      <c r="R13" s="75"/>
      <c r="S13" s="76"/>
      <c r="T13" s="76"/>
      <c r="U13" s="76"/>
    </row>
    <row r="14" spans="1:22" x14ac:dyDescent="0.25">
      <c r="A14" s="184"/>
      <c r="B14" s="33"/>
      <c r="C14" s="172"/>
      <c r="E14" s="61" t="s">
        <v>39</v>
      </c>
      <c r="F14" s="61"/>
      <c r="L14" s="76"/>
      <c r="M14" s="28"/>
      <c r="N14" s="158"/>
      <c r="O14" s="159"/>
      <c r="P14" s="76"/>
      <c r="Q14" s="75"/>
      <c r="R14" s="75"/>
      <c r="S14" s="76"/>
      <c r="T14" s="76"/>
      <c r="U14" s="76"/>
    </row>
    <row r="15" spans="1:22" x14ac:dyDescent="0.25">
      <c r="A15" s="184"/>
      <c r="B15" s="33"/>
      <c r="C15" s="172"/>
      <c r="E15" s="61" t="s">
        <v>40</v>
      </c>
      <c r="F15" s="61"/>
      <c r="L15" s="76"/>
      <c r="M15" s="28"/>
      <c r="N15" s="158"/>
      <c r="O15" s="159"/>
      <c r="P15" s="76"/>
      <c r="Q15" s="75"/>
      <c r="R15" s="75"/>
      <c r="S15" s="76"/>
      <c r="T15" s="76"/>
      <c r="U15" s="76"/>
    </row>
    <row r="16" spans="1:22" x14ac:dyDescent="0.25">
      <c r="A16" s="184"/>
      <c r="B16" s="33"/>
      <c r="C16" s="172"/>
      <c r="E16" s="61" t="s">
        <v>41</v>
      </c>
      <c r="F16" s="61"/>
      <c r="L16" s="76"/>
      <c r="M16" s="28"/>
      <c r="N16" s="158"/>
      <c r="O16" s="159"/>
      <c r="P16" s="76"/>
      <c r="Q16" s="75"/>
      <c r="R16" s="75"/>
      <c r="S16" s="76"/>
      <c r="T16" s="76"/>
      <c r="U16" s="76"/>
    </row>
    <row r="17" spans="1:21" x14ac:dyDescent="0.25">
      <c r="A17" s="184"/>
      <c r="B17" s="33"/>
      <c r="C17" s="172"/>
      <c r="E17" s="61" t="s">
        <v>42</v>
      </c>
      <c r="F17" s="61"/>
      <c r="L17" s="76"/>
      <c r="M17" s="28"/>
      <c r="N17" s="158"/>
      <c r="O17" s="159"/>
      <c r="P17" s="76"/>
      <c r="Q17" s="75"/>
      <c r="R17" s="75"/>
      <c r="S17" s="76"/>
      <c r="T17" s="76"/>
      <c r="U17" s="76"/>
    </row>
    <row r="18" spans="1:21" x14ac:dyDescent="0.25">
      <c r="A18" s="184"/>
      <c r="B18" s="33"/>
      <c r="C18" s="172"/>
      <c r="E18" s="61" t="s">
        <v>43</v>
      </c>
      <c r="F18" s="61"/>
      <c r="L18" s="76"/>
      <c r="M18" s="28"/>
      <c r="N18" s="158"/>
      <c r="O18" s="159"/>
      <c r="P18" s="76"/>
      <c r="Q18" s="75"/>
      <c r="R18" s="75"/>
      <c r="S18" s="76"/>
      <c r="T18" s="76"/>
      <c r="U18" s="76"/>
    </row>
    <row r="19" spans="1:21" x14ac:dyDescent="0.25">
      <c r="A19" s="65"/>
      <c r="B19" s="65"/>
      <c r="C19" s="77"/>
      <c r="E19" s="61" t="s">
        <v>44</v>
      </c>
      <c r="F19" s="61"/>
      <c r="L19" s="76"/>
      <c r="M19" s="28"/>
      <c r="N19" s="158"/>
      <c r="O19" s="159"/>
      <c r="P19" s="76"/>
      <c r="Q19" s="75"/>
      <c r="R19" s="75"/>
      <c r="S19" s="76"/>
      <c r="T19" s="76"/>
      <c r="U19" s="76"/>
    </row>
    <row r="20" spans="1:21" x14ac:dyDescent="0.25">
      <c r="A20" s="65"/>
      <c r="B20" s="65"/>
      <c r="C20" s="77"/>
      <c r="E20" s="61" t="s">
        <v>45</v>
      </c>
      <c r="L20" s="76"/>
      <c r="M20" s="28"/>
      <c r="N20" s="158"/>
      <c r="O20" s="159"/>
      <c r="P20" s="76"/>
      <c r="Q20" s="75"/>
      <c r="R20" s="76"/>
      <c r="S20" s="76"/>
      <c r="T20" s="76"/>
      <c r="U20" s="76"/>
    </row>
    <row r="21" spans="1:21" x14ac:dyDescent="0.25">
      <c r="A21" s="65"/>
      <c r="B21" s="65"/>
      <c r="C21" s="77"/>
      <c r="E21" s="61" t="s">
        <v>46</v>
      </c>
      <c r="L21" s="76"/>
      <c r="M21" s="28"/>
      <c r="N21" s="158"/>
      <c r="O21" s="159"/>
      <c r="P21" s="76"/>
      <c r="Q21" s="75"/>
      <c r="R21" s="76"/>
      <c r="S21" s="76"/>
      <c r="T21" s="76"/>
      <c r="U21" s="76"/>
    </row>
    <row r="22" spans="1:21" x14ac:dyDescent="0.25">
      <c r="A22" s="65"/>
      <c r="B22" s="65"/>
      <c r="C22" s="77"/>
      <c r="E22" s="61" t="s">
        <v>129</v>
      </c>
      <c r="L22" s="76"/>
      <c r="M22" s="28"/>
      <c r="N22" s="158"/>
      <c r="O22" s="159"/>
      <c r="P22" s="76"/>
      <c r="Q22" s="75"/>
      <c r="R22" s="76"/>
      <c r="S22" s="76"/>
      <c r="T22" s="76"/>
      <c r="U22" s="76"/>
    </row>
    <row r="23" spans="1:21" x14ac:dyDescent="0.25">
      <c r="A23" s="65"/>
      <c r="B23" s="65"/>
      <c r="C23" s="77"/>
      <c r="E23" s="61"/>
      <c r="L23" s="76"/>
      <c r="M23" s="28"/>
      <c r="N23" s="158"/>
      <c r="O23" s="159"/>
      <c r="P23" s="76"/>
      <c r="Q23" s="75"/>
      <c r="R23" s="76"/>
      <c r="S23" s="76"/>
      <c r="T23" s="76"/>
      <c r="U23" s="76"/>
    </row>
    <row r="24" spans="1:21" x14ac:dyDescent="0.25">
      <c r="A24" s="65"/>
      <c r="B24" s="65"/>
      <c r="C24" s="77"/>
      <c r="L24" s="76"/>
      <c r="M24" s="28"/>
      <c r="N24" s="158"/>
      <c r="O24" s="159"/>
      <c r="P24" s="76"/>
      <c r="Q24" s="76"/>
      <c r="R24" s="76"/>
      <c r="S24" s="76"/>
      <c r="T24" s="76"/>
      <c r="U24" s="76"/>
    </row>
    <row r="25" spans="1:21" x14ac:dyDescent="0.25">
      <c r="A25" s="65"/>
      <c r="B25" s="65"/>
      <c r="C25" s="77"/>
      <c r="L25" s="76"/>
      <c r="M25" s="28"/>
      <c r="N25" s="158"/>
      <c r="O25" s="159"/>
      <c r="P25" s="76"/>
      <c r="Q25" s="76"/>
      <c r="R25" s="76"/>
      <c r="S25" s="76"/>
      <c r="T25" s="76"/>
      <c r="U25" s="76"/>
    </row>
    <row r="26" spans="1:21" x14ac:dyDescent="0.25">
      <c r="A26" s="65"/>
      <c r="B26" s="73"/>
      <c r="C26" s="77"/>
      <c r="L26" s="76"/>
      <c r="M26" s="28"/>
      <c r="N26" s="160"/>
      <c r="O26" s="159"/>
      <c r="P26" s="76"/>
      <c r="Q26" s="76"/>
      <c r="R26" s="76"/>
      <c r="S26" s="76"/>
      <c r="T26" s="76"/>
      <c r="U26" s="76"/>
    </row>
    <row r="27" spans="1:21" ht="15.75" x14ac:dyDescent="0.25">
      <c r="A27" s="65"/>
      <c r="B27" s="73"/>
      <c r="C27" s="77"/>
      <c r="E27" s="35"/>
      <c r="L27" s="76"/>
      <c r="M27" s="28"/>
      <c r="N27" s="160"/>
      <c r="O27" s="159"/>
      <c r="P27" s="76"/>
      <c r="Q27" s="115"/>
      <c r="R27" s="76"/>
      <c r="S27" s="76"/>
      <c r="T27" s="76"/>
      <c r="U27" s="76"/>
    </row>
    <row r="28" spans="1:21" ht="15.75" x14ac:dyDescent="0.25">
      <c r="A28" s="65"/>
      <c r="B28" s="73"/>
      <c r="C28" s="77"/>
      <c r="E28" s="35"/>
      <c r="L28" s="76"/>
      <c r="M28" s="28"/>
      <c r="N28" s="160"/>
      <c r="O28" s="159"/>
      <c r="P28" s="76"/>
      <c r="Q28" s="115"/>
      <c r="R28" s="76"/>
      <c r="S28" s="76"/>
      <c r="T28" s="76"/>
      <c r="U28" s="76"/>
    </row>
    <row r="29" spans="1:21" ht="15.75" x14ac:dyDescent="0.25">
      <c r="A29" s="65"/>
      <c r="B29" s="65"/>
      <c r="C29" s="77" t="s">
        <v>71</v>
      </c>
      <c r="E29" s="35"/>
      <c r="L29" s="76"/>
      <c r="M29" s="28"/>
      <c r="N29" s="28"/>
      <c r="O29" s="161"/>
      <c r="P29" s="76"/>
      <c r="Q29" s="115"/>
      <c r="R29" s="76"/>
      <c r="S29" s="76"/>
      <c r="T29" s="76"/>
      <c r="U29" s="76"/>
    </row>
    <row r="30" spans="1:21" ht="15.75" x14ac:dyDescent="0.25">
      <c r="A30" s="65"/>
      <c r="B30" s="65"/>
      <c r="C30" s="77" t="s">
        <v>71</v>
      </c>
      <c r="E30" s="35"/>
      <c r="L30" s="76"/>
      <c r="M30" s="28"/>
      <c r="N30" s="28"/>
      <c r="O30" s="161"/>
      <c r="P30" s="76"/>
      <c r="Q30" s="115"/>
      <c r="R30" s="76"/>
      <c r="S30" s="76"/>
      <c r="T30" s="76"/>
      <c r="U30" s="76"/>
    </row>
    <row r="31" spans="1:21" ht="15.75" x14ac:dyDescent="0.25">
      <c r="A31" s="65"/>
      <c r="B31" s="65"/>
      <c r="C31" s="32"/>
      <c r="E31" s="35"/>
      <c r="L31" s="76"/>
      <c r="M31" s="28"/>
      <c r="N31" s="28"/>
      <c r="O31" s="114"/>
      <c r="P31" s="76"/>
      <c r="Q31" s="115"/>
      <c r="R31" s="76"/>
      <c r="S31" s="76"/>
      <c r="T31" s="76"/>
      <c r="U31" s="76"/>
    </row>
    <row r="32" spans="1:21" x14ac:dyDescent="0.25">
      <c r="A32" s="65"/>
      <c r="B32" s="65"/>
      <c r="C32" s="72"/>
      <c r="L32" s="76"/>
      <c r="M32" s="28"/>
      <c r="N32" s="28"/>
      <c r="O32" s="162"/>
      <c r="P32" s="76"/>
      <c r="Q32" s="76"/>
      <c r="R32" s="76"/>
      <c r="S32" s="76"/>
      <c r="T32" s="76"/>
      <c r="U32" s="76"/>
    </row>
    <row r="33" spans="1:22" x14ac:dyDescent="0.25">
      <c r="A33" s="65"/>
      <c r="B33" s="65"/>
      <c r="C33" s="72"/>
      <c r="L33" s="76"/>
      <c r="M33" s="28"/>
      <c r="N33" s="28"/>
      <c r="O33" s="162"/>
      <c r="P33" s="76"/>
      <c r="Q33" s="76"/>
      <c r="R33" s="76"/>
      <c r="S33" s="76"/>
      <c r="T33" s="76"/>
      <c r="U33" s="76"/>
    </row>
    <row r="34" spans="1:22" x14ac:dyDescent="0.25">
      <c r="A34" s="65"/>
      <c r="B34" s="65"/>
      <c r="C34" s="72"/>
      <c r="L34" s="76"/>
      <c r="M34" s="28"/>
      <c r="N34" s="28"/>
      <c r="O34" s="162"/>
      <c r="P34" s="76"/>
      <c r="Q34" s="76"/>
      <c r="R34" s="76"/>
      <c r="S34" s="76"/>
      <c r="T34" s="76"/>
      <c r="U34" s="76"/>
    </row>
    <row r="35" spans="1:22" x14ac:dyDescent="0.25">
      <c r="A35" s="65"/>
      <c r="B35" s="65"/>
      <c r="C35" s="72"/>
      <c r="L35" s="76"/>
      <c r="M35" s="28"/>
      <c r="N35" s="28"/>
      <c r="O35" s="162"/>
      <c r="P35" s="76"/>
      <c r="Q35" s="76"/>
      <c r="R35" s="76"/>
      <c r="S35" s="76"/>
      <c r="T35" s="76"/>
      <c r="U35" s="76"/>
    </row>
    <row r="36" spans="1:22" x14ac:dyDescent="0.25">
      <c r="A36" s="65"/>
      <c r="B36" s="65"/>
      <c r="C36" s="72"/>
      <c r="L36" s="76"/>
      <c r="M36" s="28"/>
      <c r="N36" s="28"/>
      <c r="O36" s="162"/>
      <c r="P36" s="76"/>
      <c r="Q36" s="76"/>
      <c r="R36" s="76"/>
      <c r="S36" s="76"/>
      <c r="T36" s="76"/>
      <c r="U36" s="76"/>
    </row>
    <row r="37" spans="1:22" x14ac:dyDescent="0.25">
      <c r="A37" s="65"/>
      <c r="B37" s="65"/>
      <c r="C37" s="73"/>
      <c r="E37" s="61" t="s">
        <v>242</v>
      </c>
      <c r="L37" s="76"/>
      <c r="M37" s="28"/>
      <c r="N37" s="28"/>
      <c r="O37" s="163"/>
      <c r="P37" s="76"/>
      <c r="Q37" s="76"/>
      <c r="R37" s="76"/>
      <c r="S37" s="76"/>
      <c r="T37" s="76"/>
      <c r="U37" s="76"/>
    </row>
    <row r="38" spans="1:22" x14ac:dyDescent="0.25">
      <c r="A38" s="65"/>
      <c r="B38" s="65"/>
      <c r="C38" s="65"/>
      <c r="L38" s="76"/>
      <c r="M38" s="28"/>
      <c r="N38" s="28"/>
      <c r="O38" s="28"/>
      <c r="P38" s="76"/>
      <c r="Q38" s="76"/>
      <c r="R38" s="76"/>
      <c r="S38" s="76"/>
      <c r="T38" s="76"/>
      <c r="U38" s="76"/>
    </row>
    <row r="39" spans="1:22" x14ac:dyDescent="0.25">
      <c r="B39" s="64"/>
      <c r="C39" s="64"/>
      <c r="D39" s="61"/>
      <c r="L39" s="76"/>
      <c r="M39" s="75"/>
      <c r="N39" s="75"/>
      <c r="O39" s="75"/>
      <c r="P39" s="75"/>
      <c r="Q39" s="76"/>
      <c r="R39" s="76"/>
      <c r="S39" s="76"/>
      <c r="T39" s="76"/>
      <c r="U39" s="76"/>
    </row>
    <row r="40" spans="1:22" x14ac:dyDescent="0.25">
      <c r="A40" s="64"/>
      <c r="B40" s="61" t="s">
        <v>49</v>
      </c>
      <c r="L40" s="76"/>
      <c r="M40" s="75"/>
      <c r="N40" s="75"/>
      <c r="O40" s="75"/>
      <c r="P40" s="76"/>
      <c r="Q40" s="76"/>
      <c r="R40" s="76"/>
      <c r="S40" s="76"/>
      <c r="T40" s="76"/>
      <c r="U40" s="76"/>
    </row>
    <row r="41" spans="1:22" x14ac:dyDescent="0.25">
      <c r="B41" s="64" t="e">
        <f>C39/A40</f>
        <v>#DIV/0!</v>
      </c>
      <c r="C41" s="61" t="s">
        <v>50</v>
      </c>
      <c r="L41" s="76"/>
      <c r="M41" s="75"/>
      <c r="N41" s="75"/>
      <c r="O41" s="75"/>
      <c r="P41" s="76"/>
      <c r="Q41" s="76"/>
      <c r="R41" s="76"/>
      <c r="S41" s="76"/>
      <c r="T41" s="76"/>
      <c r="U41" s="76"/>
    </row>
    <row r="42" spans="1:22" x14ac:dyDescent="0.25">
      <c r="D42" s="65"/>
      <c r="E42" s="61" t="s">
        <v>51</v>
      </c>
      <c r="L42" s="76"/>
      <c r="M42" s="75"/>
      <c r="N42" s="75"/>
      <c r="O42" s="75"/>
      <c r="P42" s="28"/>
      <c r="Q42" s="75"/>
      <c r="R42" s="76"/>
      <c r="S42" s="76"/>
      <c r="T42" s="76"/>
      <c r="U42" s="76"/>
    </row>
    <row r="43" spans="1:22" x14ac:dyDescent="0.25">
      <c r="D43" s="67">
        <v>0.87</v>
      </c>
      <c r="E43" s="61" t="s">
        <v>52</v>
      </c>
      <c r="L43" s="76"/>
      <c r="M43" s="75"/>
      <c r="N43" s="75"/>
      <c r="O43" s="75"/>
      <c r="P43" s="118"/>
      <c r="Q43" s="75"/>
      <c r="R43" s="76"/>
      <c r="S43" s="76"/>
      <c r="T43" s="76"/>
      <c r="U43" s="76"/>
    </row>
    <row r="44" spans="1:22" x14ac:dyDescent="0.25">
      <c r="L44" s="76"/>
      <c r="M44" s="75"/>
      <c r="N44" s="75"/>
      <c r="O44" s="75"/>
      <c r="P44" s="76"/>
      <c r="Q44" s="76"/>
      <c r="R44" s="76"/>
      <c r="S44" s="76"/>
      <c r="T44" s="76"/>
      <c r="U44" s="76"/>
    </row>
    <row r="45" spans="1:22" ht="24" customHeight="1" x14ac:dyDescent="0.25">
      <c r="A45" s="96" t="s">
        <v>107</v>
      </c>
      <c r="L45" s="76"/>
      <c r="M45" s="164"/>
      <c r="N45" s="75"/>
      <c r="O45" s="75"/>
      <c r="P45" s="76"/>
      <c r="Q45" s="76"/>
      <c r="R45" s="76"/>
      <c r="S45" s="76"/>
      <c r="T45" s="76"/>
      <c r="U45" s="76"/>
    </row>
    <row r="46" spans="1:22" ht="21" x14ac:dyDescent="0.35">
      <c r="A46" s="74"/>
      <c r="B46" s="75"/>
      <c r="C46" s="75"/>
      <c r="D46" s="76"/>
      <c r="E46" s="76"/>
      <c r="F46" s="76"/>
      <c r="G46" s="76"/>
      <c r="H46" s="76"/>
      <c r="I46" s="76"/>
      <c r="J46" s="76"/>
      <c r="K46" s="76"/>
      <c r="M46" s="74"/>
      <c r="N46" s="75"/>
      <c r="O46" s="75"/>
      <c r="P46" s="76"/>
      <c r="Q46" s="76"/>
      <c r="R46" s="76"/>
      <c r="S46" s="76"/>
      <c r="T46" s="76"/>
      <c r="U46" s="76"/>
      <c r="V46" s="76"/>
    </row>
    <row r="47" spans="1:22" x14ac:dyDescent="0.25">
      <c r="A47" s="75"/>
      <c r="B47" s="28"/>
      <c r="C47" s="75"/>
      <c r="D47" s="76"/>
      <c r="E47" s="76"/>
      <c r="F47" s="76"/>
      <c r="G47" s="76"/>
      <c r="H47" s="76"/>
      <c r="I47" s="76"/>
      <c r="J47" s="76"/>
      <c r="K47" s="76"/>
      <c r="M47" s="75"/>
      <c r="N47" s="28"/>
      <c r="O47" s="75"/>
      <c r="P47" s="76"/>
      <c r="Q47" s="76"/>
      <c r="R47" s="76"/>
      <c r="S47" s="76"/>
      <c r="T47" s="76"/>
      <c r="U47" s="76"/>
      <c r="V47" s="76"/>
    </row>
    <row r="48" spans="1:22" x14ac:dyDescent="0.25">
      <c r="A48" s="75"/>
      <c r="B48" s="28"/>
      <c r="C48" s="75"/>
      <c r="D48" s="76"/>
      <c r="E48" s="76"/>
      <c r="F48" s="76"/>
      <c r="G48" s="76"/>
      <c r="H48" s="76"/>
      <c r="I48" s="76"/>
      <c r="J48" s="76"/>
      <c r="K48" s="76"/>
      <c r="M48" s="75"/>
      <c r="N48" s="28"/>
      <c r="O48" s="75"/>
      <c r="P48" s="76"/>
      <c r="Q48" s="76"/>
      <c r="R48" s="76"/>
      <c r="S48" s="76"/>
      <c r="T48" s="76"/>
      <c r="U48" s="76"/>
      <c r="V48" s="76"/>
    </row>
    <row r="49" spans="1:22" x14ac:dyDescent="0.25">
      <c r="A49" s="75"/>
      <c r="B49" s="25"/>
      <c r="C49" s="75"/>
      <c r="D49" s="75"/>
      <c r="E49" s="76"/>
      <c r="F49" s="76"/>
      <c r="G49" s="76"/>
      <c r="H49" s="76"/>
      <c r="I49" s="76"/>
      <c r="J49" s="76"/>
      <c r="K49" s="76"/>
      <c r="M49" s="75"/>
      <c r="N49" s="25"/>
      <c r="O49" s="75"/>
      <c r="P49" s="75"/>
      <c r="Q49" s="76"/>
      <c r="R49" s="76"/>
      <c r="S49" s="76"/>
      <c r="T49" s="76"/>
      <c r="U49" s="76"/>
      <c r="V49" s="76"/>
    </row>
    <row r="50" spans="1:22" x14ac:dyDescent="0.25">
      <c r="A50" s="78"/>
      <c r="B50" s="79"/>
      <c r="C50" s="78"/>
      <c r="D50" s="80"/>
      <c r="E50" s="80"/>
      <c r="F50" s="76"/>
      <c r="G50" s="76"/>
      <c r="H50" s="76"/>
      <c r="I50" s="76"/>
      <c r="J50" s="76"/>
      <c r="K50" s="76"/>
      <c r="M50" s="78"/>
      <c r="N50" s="79"/>
      <c r="O50" s="78"/>
      <c r="P50" s="80"/>
      <c r="Q50" s="80"/>
      <c r="R50" s="76"/>
      <c r="S50" s="76"/>
      <c r="T50" s="76"/>
      <c r="U50" s="76"/>
      <c r="V50" s="76"/>
    </row>
    <row r="51" spans="1:22" x14ac:dyDescent="0.25">
      <c r="A51" s="78"/>
      <c r="B51" s="78"/>
      <c r="C51" s="78"/>
      <c r="D51" s="80"/>
      <c r="E51" s="80"/>
      <c r="F51" s="75"/>
      <c r="G51" s="75"/>
      <c r="H51" s="75"/>
      <c r="I51" s="75"/>
      <c r="J51" s="75"/>
      <c r="K51" s="76"/>
      <c r="M51" s="78"/>
      <c r="N51" s="78"/>
      <c r="O51" s="78"/>
      <c r="P51" s="80"/>
      <c r="Q51" s="80"/>
      <c r="R51" s="75"/>
      <c r="S51" s="75"/>
      <c r="T51" s="75"/>
      <c r="U51" s="75"/>
      <c r="V51" s="75"/>
    </row>
    <row r="52" spans="1:22" ht="26.25" x14ac:dyDescent="0.25">
      <c r="A52" s="81"/>
      <c r="B52" s="82"/>
      <c r="C52" s="82"/>
      <c r="D52" s="83"/>
      <c r="E52" s="83"/>
      <c r="F52" s="76"/>
      <c r="G52" s="76"/>
      <c r="H52" s="76"/>
      <c r="I52" s="76"/>
      <c r="J52" s="76"/>
      <c r="K52" s="76"/>
      <c r="M52" s="81"/>
      <c r="N52" s="82"/>
      <c r="O52" s="82"/>
      <c r="P52" s="83"/>
      <c r="Q52" s="83"/>
      <c r="R52" s="76"/>
      <c r="S52" s="76"/>
      <c r="T52" s="76"/>
      <c r="U52" s="76"/>
      <c r="V52" s="76"/>
    </row>
    <row r="53" spans="1:22" x14ac:dyDescent="0.25">
      <c r="A53" s="78"/>
      <c r="B53" s="84"/>
      <c r="C53" s="84"/>
      <c r="D53" s="83"/>
      <c r="E53" s="83"/>
      <c r="F53" s="76"/>
      <c r="G53" s="76"/>
      <c r="H53" s="76"/>
      <c r="I53" s="76"/>
      <c r="J53" s="76"/>
      <c r="K53" s="76"/>
      <c r="M53" s="78"/>
      <c r="N53" s="84"/>
      <c r="O53" s="84"/>
      <c r="P53" s="83"/>
      <c r="Q53" s="83"/>
      <c r="R53" s="76"/>
      <c r="S53" s="76"/>
      <c r="T53" s="76"/>
      <c r="U53" s="76"/>
      <c r="V53" s="76"/>
    </row>
    <row r="54" spans="1:22" x14ac:dyDescent="0.25">
      <c r="A54" s="79"/>
      <c r="B54" s="84"/>
      <c r="C54" s="85"/>
      <c r="D54" s="83"/>
      <c r="E54" s="86"/>
      <c r="F54" s="75"/>
      <c r="G54" s="76"/>
      <c r="H54" s="76"/>
      <c r="I54" s="76"/>
      <c r="J54" s="76"/>
      <c r="K54" s="76"/>
      <c r="M54" s="79"/>
      <c r="N54" s="84"/>
      <c r="O54" s="85"/>
      <c r="P54" s="83"/>
      <c r="Q54" s="86"/>
      <c r="R54" s="75"/>
      <c r="S54" s="76"/>
      <c r="T54" s="76"/>
      <c r="U54" s="76"/>
      <c r="V54" s="76"/>
    </row>
    <row r="55" spans="1:22" x14ac:dyDescent="0.25">
      <c r="A55" s="79"/>
      <c r="B55" s="84"/>
      <c r="C55" s="85"/>
      <c r="D55" s="83"/>
      <c r="E55" s="86"/>
      <c r="F55" s="75"/>
      <c r="G55" s="76"/>
      <c r="H55" s="76"/>
      <c r="I55" s="76"/>
      <c r="J55" s="76"/>
      <c r="K55" s="76"/>
      <c r="M55" s="79"/>
      <c r="N55" s="84"/>
      <c r="O55" s="85"/>
      <c r="P55" s="83"/>
      <c r="Q55" s="86"/>
      <c r="R55" s="75"/>
      <c r="S55" s="76"/>
      <c r="T55" s="76"/>
      <c r="U55" s="76"/>
      <c r="V55" s="76"/>
    </row>
    <row r="56" spans="1:22" x14ac:dyDescent="0.25">
      <c r="A56" s="79"/>
      <c r="B56" s="84"/>
      <c r="C56" s="85"/>
      <c r="D56" s="83"/>
      <c r="E56" s="86"/>
      <c r="F56" s="75"/>
      <c r="G56" s="76"/>
      <c r="H56" s="76"/>
      <c r="I56" s="76"/>
      <c r="J56" s="76"/>
      <c r="K56" s="76"/>
      <c r="M56" s="79"/>
      <c r="N56" s="84"/>
      <c r="O56" s="85"/>
      <c r="P56" s="83"/>
      <c r="Q56" s="86"/>
      <c r="R56" s="75"/>
      <c r="S56" s="76"/>
      <c r="T56" s="76"/>
      <c r="U56" s="76"/>
      <c r="V56" s="76"/>
    </row>
    <row r="57" spans="1:22" x14ac:dyDescent="0.25">
      <c r="A57" s="79"/>
      <c r="B57" s="84"/>
      <c r="C57" s="85"/>
      <c r="D57" s="83"/>
      <c r="E57" s="86"/>
      <c r="F57" s="75"/>
      <c r="G57" s="76"/>
      <c r="H57" s="76"/>
      <c r="I57" s="76"/>
      <c r="J57" s="76"/>
      <c r="K57" s="76"/>
      <c r="M57" s="79"/>
      <c r="N57" s="84"/>
      <c r="O57" s="85"/>
      <c r="P57" s="83"/>
      <c r="Q57" s="86"/>
      <c r="R57" s="75"/>
      <c r="S57" s="76"/>
      <c r="T57" s="76"/>
      <c r="U57" s="76"/>
      <c r="V57" s="76"/>
    </row>
    <row r="58" spans="1:22" x14ac:dyDescent="0.25">
      <c r="A58" s="79"/>
      <c r="B58" s="84"/>
      <c r="C58" s="85"/>
      <c r="D58" s="83"/>
      <c r="E58" s="86"/>
      <c r="F58" s="75"/>
      <c r="G58" s="76"/>
      <c r="H58" s="76"/>
      <c r="I58" s="76"/>
      <c r="J58" s="76"/>
      <c r="K58" s="76"/>
      <c r="M58" s="79"/>
      <c r="N58" s="84"/>
      <c r="O58" s="85"/>
      <c r="P58" s="83"/>
      <c r="Q58" s="86"/>
      <c r="R58" s="75"/>
      <c r="S58" s="76"/>
      <c r="T58" s="76"/>
      <c r="U58" s="76"/>
      <c r="V58" s="76"/>
    </row>
    <row r="59" spans="1:22" x14ac:dyDescent="0.25">
      <c r="A59" s="79"/>
      <c r="B59" s="84"/>
      <c r="C59" s="85"/>
      <c r="D59" s="83"/>
      <c r="E59" s="86"/>
      <c r="F59" s="75"/>
      <c r="G59" s="76"/>
      <c r="H59" s="76"/>
      <c r="I59" s="76"/>
      <c r="J59" s="76"/>
      <c r="K59" s="76"/>
      <c r="M59" s="79"/>
      <c r="N59" s="84"/>
      <c r="O59" s="85"/>
      <c r="P59" s="83"/>
      <c r="Q59" s="86"/>
      <c r="R59" s="75"/>
      <c r="S59" s="76"/>
      <c r="T59" s="76"/>
      <c r="U59" s="76"/>
      <c r="V59" s="76"/>
    </row>
    <row r="60" spans="1:22" x14ac:dyDescent="0.25">
      <c r="A60" s="79"/>
      <c r="B60" s="84"/>
      <c r="C60" s="85"/>
      <c r="D60" s="83"/>
      <c r="E60" s="86"/>
      <c r="F60" s="75"/>
      <c r="G60" s="76"/>
      <c r="H60" s="76"/>
      <c r="I60" s="76"/>
      <c r="J60" s="76"/>
      <c r="K60" s="76"/>
      <c r="M60" s="79"/>
      <c r="N60" s="84"/>
      <c r="O60" s="85"/>
      <c r="P60" s="83"/>
      <c r="Q60" s="86"/>
      <c r="R60" s="75"/>
      <c r="S60" s="76"/>
      <c r="T60" s="76"/>
      <c r="U60" s="76"/>
      <c r="V60" s="76"/>
    </row>
    <row r="61" spans="1:22" x14ac:dyDescent="0.25">
      <c r="A61" s="79"/>
      <c r="B61" s="84"/>
      <c r="C61" s="85"/>
      <c r="D61" s="83"/>
      <c r="E61" s="86"/>
      <c r="F61" s="75"/>
      <c r="G61" s="76"/>
      <c r="H61" s="76"/>
      <c r="I61" s="76"/>
      <c r="J61" s="76"/>
      <c r="K61" s="76"/>
      <c r="M61" s="79"/>
      <c r="N61" s="84"/>
      <c r="O61" s="85"/>
      <c r="P61" s="83"/>
      <c r="Q61" s="86"/>
      <c r="R61" s="75"/>
      <c r="S61" s="76"/>
      <c r="T61" s="76"/>
      <c r="U61" s="76"/>
      <c r="V61" s="76"/>
    </row>
    <row r="62" spans="1:22" x14ac:dyDescent="0.25">
      <c r="A62" s="79"/>
      <c r="B62" s="84"/>
      <c r="C62" s="85"/>
      <c r="D62" s="83"/>
      <c r="E62" s="86"/>
      <c r="F62" s="75"/>
      <c r="G62" s="76"/>
      <c r="H62" s="76"/>
      <c r="I62" s="76"/>
      <c r="J62" s="76"/>
      <c r="K62" s="76"/>
      <c r="M62" s="79"/>
      <c r="N62" s="84"/>
      <c r="O62" s="85"/>
      <c r="P62" s="83"/>
      <c r="Q62" s="86"/>
      <c r="R62" s="75"/>
      <c r="S62" s="76"/>
      <c r="T62" s="76"/>
      <c r="U62" s="76"/>
      <c r="V62" s="76"/>
    </row>
    <row r="63" spans="1:22" x14ac:dyDescent="0.25">
      <c r="A63" s="79"/>
      <c r="B63" s="84"/>
      <c r="C63" s="85"/>
      <c r="D63" s="83"/>
      <c r="E63" s="86"/>
      <c r="F63" s="75"/>
      <c r="G63" s="76"/>
      <c r="H63" s="76"/>
      <c r="I63" s="76"/>
      <c r="J63" s="76"/>
      <c r="K63" s="76"/>
      <c r="M63" s="79"/>
      <c r="N63" s="84"/>
      <c r="O63" s="85"/>
      <c r="P63" s="83"/>
      <c r="Q63" s="86"/>
      <c r="R63" s="75"/>
      <c r="S63" s="76"/>
      <c r="T63" s="76"/>
      <c r="U63" s="76"/>
      <c r="V63" s="76"/>
    </row>
    <row r="64" spans="1:22" x14ac:dyDescent="0.25">
      <c r="A64" s="79"/>
      <c r="B64" s="84"/>
      <c r="C64" s="85"/>
      <c r="D64" s="83"/>
      <c r="E64" s="86"/>
      <c r="F64" s="75"/>
      <c r="G64" s="76"/>
      <c r="H64" s="76"/>
      <c r="I64" s="76"/>
      <c r="J64" s="76"/>
      <c r="K64" s="76"/>
      <c r="M64" s="79"/>
      <c r="N64" s="84"/>
      <c r="O64" s="85"/>
      <c r="P64" s="83"/>
      <c r="Q64" s="86"/>
      <c r="R64" s="75"/>
      <c r="S64" s="76"/>
      <c r="T64" s="76"/>
      <c r="U64" s="76"/>
      <c r="V64" s="76"/>
    </row>
    <row r="65" spans="1:22" x14ac:dyDescent="0.25">
      <c r="A65" s="79"/>
      <c r="B65" s="84"/>
      <c r="C65" s="85"/>
      <c r="D65" s="83"/>
      <c r="E65" s="86"/>
      <c r="F65" s="76"/>
      <c r="G65" s="76"/>
      <c r="H65" s="76"/>
      <c r="I65" s="76"/>
      <c r="J65" s="76"/>
      <c r="K65" s="76"/>
      <c r="M65" s="79"/>
      <c r="N65" s="84"/>
      <c r="O65" s="85"/>
      <c r="P65" s="83"/>
      <c r="Q65" s="86"/>
      <c r="R65" s="76"/>
      <c r="S65" s="76"/>
      <c r="T65" s="76"/>
      <c r="U65" s="76"/>
      <c r="V65" s="76"/>
    </row>
    <row r="66" spans="1:22" x14ac:dyDescent="0.25">
      <c r="A66" s="79"/>
      <c r="B66" s="84"/>
      <c r="C66" s="85"/>
      <c r="D66" s="83"/>
      <c r="E66" s="86"/>
      <c r="F66" s="76"/>
      <c r="G66" s="76"/>
      <c r="H66" s="76"/>
      <c r="I66" s="76"/>
      <c r="J66" s="76"/>
      <c r="K66" s="76"/>
      <c r="M66" s="79"/>
      <c r="N66" s="84"/>
      <c r="O66" s="85"/>
      <c r="P66" s="83"/>
      <c r="Q66" s="86"/>
      <c r="R66" s="76"/>
      <c r="S66" s="76"/>
      <c r="T66" s="76"/>
      <c r="U66" s="76"/>
      <c r="V66" s="76"/>
    </row>
    <row r="67" spans="1:22" x14ac:dyDescent="0.25">
      <c r="A67" s="79"/>
      <c r="B67" s="84"/>
      <c r="C67" s="85"/>
      <c r="D67" s="83"/>
      <c r="E67" s="83"/>
      <c r="F67" s="76"/>
      <c r="G67" s="76"/>
      <c r="H67" s="76"/>
      <c r="I67" s="76"/>
      <c r="J67" s="76"/>
      <c r="K67" s="76"/>
      <c r="M67" s="79"/>
      <c r="N67" s="84"/>
      <c r="O67" s="85"/>
      <c r="P67" s="83"/>
      <c r="Q67" s="83"/>
      <c r="R67" s="76"/>
      <c r="S67" s="76"/>
      <c r="T67" s="76"/>
      <c r="U67" s="76"/>
      <c r="V67" s="76"/>
    </row>
    <row r="68" spans="1:22" x14ac:dyDescent="0.25">
      <c r="A68" s="79"/>
      <c r="B68" s="84"/>
      <c r="C68" s="85"/>
      <c r="D68" s="83"/>
      <c r="E68" s="86"/>
      <c r="F68" s="76"/>
      <c r="G68" s="76"/>
      <c r="H68" s="76"/>
      <c r="I68" s="76"/>
      <c r="J68" s="76"/>
      <c r="K68" s="76"/>
      <c r="M68" s="79"/>
      <c r="N68" s="84"/>
      <c r="O68" s="85"/>
      <c r="P68" s="83"/>
      <c r="Q68" s="86"/>
      <c r="R68" s="76"/>
      <c r="S68" s="76"/>
      <c r="T68" s="76"/>
      <c r="U68" s="76"/>
      <c r="V68" s="76"/>
    </row>
    <row r="69" spans="1:22" x14ac:dyDescent="0.25">
      <c r="A69" s="79"/>
      <c r="B69" s="84"/>
      <c r="C69" s="85"/>
      <c r="D69" s="83"/>
      <c r="E69" s="86"/>
      <c r="F69" s="76"/>
      <c r="G69" s="76"/>
      <c r="H69" s="76"/>
      <c r="I69" s="76"/>
      <c r="J69" s="76"/>
      <c r="K69" s="76"/>
      <c r="M69" s="79"/>
      <c r="N69" s="84"/>
      <c r="O69" s="85"/>
      <c r="P69" s="83"/>
      <c r="Q69" s="86"/>
      <c r="R69" s="76"/>
      <c r="S69" s="76"/>
      <c r="T69" s="76"/>
      <c r="U69" s="76"/>
      <c r="V69" s="76"/>
    </row>
    <row r="70" spans="1:22" x14ac:dyDescent="0.25">
      <c r="A70" s="79"/>
      <c r="B70" s="84"/>
      <c r="C70" s="85"/>
      <c r="D70" s="83"/>
      <c r="E70" s="83"/>
      <c r="F70" s="76"/>
      <c r="G70" s="76"/>
      <c r="H70" s="76"/>
      <c r="I70" s="76"/>
      <c r="J70" s="76"/>
      <c r="K70" s="76"/>
      <c r="M70" s="79"/>
      <c r="N70" s="84"/>
      <c r="O70" s="85"/>
      <c r="P70" s="83"/>
      <c r="Q70" s="83"/>
      <c r="R70" s="76"/>
      <c r="S70" s="76"/>
      <c r="T70" s="76"/>
      <c r="U70" s="76"/>
      <c r="V70" s="76"/>
    </row>
    <row r="71" spans="1:22" x14ac:dyDescent="0.25">
      <c r="A71" s="79"/>
      <c r="B71" s="84"/>
      <c r="C71" s="85"/>
      <c r="D71" s="83"/>
      <c r="E71" s="83"/>
      <c r="F71" s="76"/>
      <c r="G71" s="76"/>
      <c r="H71" s="76"/>
      <c r="I71" s="76"/>
      <c r="J71" s="76"/>
      <c r="K71" s="76"/>
      <c r="M71" s="79"/>
      <c r="N71" s="84"/>
      <c r="O71" s="85"/>
      <c r="P71" s="83"/>
      <c r="Q71" s="83"/>
      <c r="R71" s="76"/>
      <c r="S71" s="76"/>
      <c r="T71" s="76"/>
      <c r="U71" s="76"/>
      <c r="V71" s="76"/>
    </row>
    <row r="72" spans="1:22" ht="15.75" x14ac:dyDescent="0.25">
      <c r="A72" s="79"/>
      <c r="B72" s="84"/>
      <c r="C72" s="85"/>
      <c r="D72" s="83"/>
      <c r="E72" s="87"/>
      <c r="F72" s="76"/>
      <c r="G72" s="76"/>
      <c r="H72" s="76"/>
      <c r="I72" s="76"/>
      <c r="J72" s="76"/>
      <c r="K72" s="76"/>
      <c r="M72" s="79"/>
      <c r="N72" s="84"/>
      <c r="O72" s="85"/>
      <c r="P72" s="83"/>
      <c r="Q72" s="87"/>
      <c r="R72" s="76"/>
      <c r="S72" s="76"/>
      <c r="T72" s="76"/>
      <c r="U72" s="76"/>
      <c r="V72" s="76"/>
    </row>
    <row r="73" spans="1:22" ht="15.75" x14ac:dyDescent="0.25">
      <c r="A73" s="79"/>
      <c r="B73" s="84"/>
      <c r="C73" s="85"/>
      <c r="D73" s="83"/>
      <c r="E73" s="87"/>
      <c r="F73" s="76"/>
      <c r="G73" s="76"/>
      <c r="H73" s="76"/>
      <c r="I73" s="76"/>
      <c r="J73" s="76"/>
      <c r="K73" s="76"/>
      <c r="M73" s="79"/>
      <c r="N73" s="84"/>
      <c r="O73" s="85"/>
      <c r="P73" s="83"/>
      <c r="Q73" s="87"/>
      <c r="R73" s="76"/>
      <c r="S73" s="76"/>
      <c r="T73" s="76"/>
      <c r="U73" s="76"/>
      <c r="V73" s="76"/>
    </row>
    <row r="74" spans="1:22" ht="15.75" x14ac:dyDescent="0.25">
      <c r="A74" s="79"/>
      <c r="B74" s="84"/>
      <c r="C74" s="85"/>
      <c r="D74" s="83"/>
      <c r="E74" s="87"/>
      <c r="F74" s="76"/>
      <c r="G74" s="76"/>
      <c r="H74" s="76"/>
      <c r="I74" s="76"/>
      <c r="J74" s="76"/>
      <c r="K74" s="76"/>
      <c r="M74" s="79"/>
      <c r="N74" s="84"/>
      <c r="O74" s="85"/>
      <c r="P74" s="83"/>
      <c r="Q74" s="87"/>
      <c r="R74" s="76"/>
      <c r="S74" s="76"/>
      <c r="T74" s="76"/>
      <c r="U74" s="76"/>
      <c r="V74" s="76"/>
    </row>
    <row r="75" spans="1:22" ht="15.75" x14ac:dyDescent="0.25">
      <c r="A75" s="79"/>
      <c r="B75" s="84"/>
      <c r="C75" s="85"/>
      <c r="D75" s="83"/>
      <c r="E75" s="87"/>
      <c r="F75" s="76"/>
      <c r="G75" s="76"/>
      <c r="H75" s="76"/>
      <c r="I75" s="76"/>
      <c r="J75" s="76"/>
      <c r="K75" s="76"/>
      <c r="M75" s="79"/>
      <c r="N75" s="84"/>
      <c r="O75" s="85"/>
      <c r="P75" s="83"/>
      <c r="Q75" s="87"/>
      <c r="R75" s="76"/>
      <c r="S75" s="76"/>
      <c r="T75" s="76"/>
      <c r="U75" s="76"/>
      <c r="V75" s="76"/>
    </row>
    <row r="76" spans="1:22" ht="15.75" x14ac:dyDescent="0.25">
      <c r="A76" s="79"/>
      <c r="B76" s="84"/>
      <c r="C76" s="85"/>
      <c r="D76" s="83"/>
      <c r="E76" s="87"/>
      <c r="F76" s="76"/>
      <c r="G76" s="76"/>
      <c r="H76" s="76"/>
      <c r="I76" s="76"/>
      <c r="J76" s="76"/>
      <c r="K76" s="76"/>
      <c r="M76" s="79"/>
      <c r="N76" s="84"/>
      <c r="O76" s="85"/>
      <c r="P76" s="83"/>
      <c r="Q76" s="87"/>
      <c r="R76" s="76"/>
      <c r="S76" s="76"/>
      <c r="T76" s="76"/>
      <c r="U76" s="76"/>
      <c r="V76" s="76"/>
    </row>
    <row r="77" spans="1:22" x14ac:dyDescent="0.25">
      <c r="A77" s="79"/>
      <c r="B77" s="84"/>
      <c r="C77" s="85"/>
      <c r="D77" s="83"/>
      <c r="E77" s="83"/>
      <c r="F77" s="76"/>
      <c r="G77" s="76"/>
      <c r="H77" s="76"/>
      <c r="I77" s="76"/>
      <c r="J77" s="76"/>
      <c r="K77" s="76"/>
      <c r="M77" s="79"/>
      <c r="N77" s="84"/>
      <c r="O77" s="85"/>
      <c r="P77" s="83"/>
      <c r="Q77" s="83"/>
      <c r="R77" s="76"/>
      <c r="S77" s="76"/>
      <c r="T77" s="76"/>
      <c r="U77" s="76"/>
      <c r="V77" s="76"/>
    </row>
    <row r="78" spans="1:22" x14ac:dyDescent="0.25">
      <c r="A78" s="79"/>
      <c r="B78" s="84"/>
      <c r="C78" s="85"/>
      <c r="D78" s="83"/>
      <c r="E78" s="83"/>
      <c r="F78" s="76"/>
      <c r="G78" s="76"/>
      <c r="H78" s="76"/>
      <c r="I78" s="76"/>
      <c r="J78" s="76"/>
      <c r="K78" s="76"/>
      <c r="M78" s="79"/>
      <c r="N78" s="84"/>
      <c r="O78" s="85"/>
      <c r="P78" s="83"/>
      <c r="Q78" s="83"/>
      <c r="R78" s="76"/>
      <c r="S78" s="76"/>
      <c r="T78" s="76"/>
      <c r="U78" s="76"/>
      <c r="V78" s="76"/>
    </row>
    <row r="79" spans="1:22" x14ac:dyDescent="0.25">
      <c r="A79" s="79"/>
      <c r="B79" s="84"/>
      <c r="C79" s="85"/>
      <c r="D79" s="83"/>
      <c r="E79" s="83"/>
      <c r="F79" s="76"/>
      <c r="G79" s="76"/>
      <c r="H79" s="76"/>
      <c r="I79" s="76"/>
      <c r="J79" s="76"/>
      <c r="K79" s="76"/>
      <c r="M79" s="79"/>
      <c r="N79" s="84"/>
      <c r="O79" s="85"/>
      <c r="P79" s="83"/>
      <c r="Q79" s="83"/>
      <c r="R79" s="76"/>
      <c r="S79" s="76"/>
      <c r="T79" s="76"/>
      <c r="U79" s="76"/>
      <c r="V79" s="76"/>
    </row>
    <row r="80" spans="1:22" x14ac:dyDescent="0.25">
      <c r="A80" s="79"/>
      <c r="B80" s="84"/>
      <c r="C80" s="85"/>
      <c r="D80" s="83"/>
      <c r="E80" s="83"/>
      <c r="F80" s="76"/>
      <c r="G80" s="76"/>
      <c r="H80" s="76"/>
      <c r="I80" s="76"/>
      <c r="J80" s="76"/>
      <c r="K80" s="76"/>
      <c r="M80" s="79"/>
      <c r="N80" s="84"/>
      <c r="O80" s="85"/>
      <c r="P80" s="83"/>
      <c r="Q80" s="83"/>
      <c r="R80" s="76"/>
      <c r="S80" s="76"/>
      <c r="T80" s="76"/>
      <c r="U80" s="76"/>
      <c r="V80" s="76"/>
    </row>
    <row r="81" spans="1:22" x14ac:dyDescent="0.25">
      <c r="A81" s="79"/>
      <c r="B81" s="84"/>
      <c r="C81" s="85"/>
      <c r="D81" s="83"/>
      <c r="E81" s="83"/>
      <c r="F81" s="76"/>
      <c r="G81" s="76"/>
      <c r="H81" s="76"/>
      <c r="I81" s="76"/>
      <c r="J81" s="76"/>
      <c r="K81" s="76"/>
      <c r="M81" s="79"/>
      <c r="N81" s="84"/>
      <c r="O81" s="85"/>
      <c r="P81" s="83"/>
      <c r="Q81" s="83"/>
      <c r="R81" s="76"/>
      <c r="S81" s="76"/>
      <c r="T81" s="76"/>
      <c r="U81" s="76"/>
      <c r="V81" s="76"/>
    </row>
    <row r="82" spans="1:22" x14ac:dyDescent="0.25">
      <c r="A82" s="79"/>
      <c r="B82" s="84"/>
      <c r="C82" s="84"/>
      <c r="D82" s="83"/>
      <c r="E82" s="83"/>
      <c r="F82" s="76"/>
      <c r="G82" s="76"/>
      <c r="H82" s="76"/>
      <c r="I82" s="76"/>
      <c r="J82" s="76"/>
      <c r="K82" s="76"/>
      <c r="M82" s="79"/>
      <c r="N82" s="84"/>
      <c r="O82" s="84"/>
      <c r="P82" s="83"/>
      <c r="Q82" s="83"/>
      <c r="R82" s="76"/>
      <c r="S82" s="76"/>
      <c r="T82" s="76"/>
      <c r="U82" s="76"/>
      <c r="V82" s="76"/>
    </row>
    <row r="83" spans="1:22" x14ac:dyDescent="0.25">
      <c r="A83" s="79"/>
      <c r="B83" s="84"/>
      <c r="C83" s="84"/>
      <c r="D83" s="83"/>
      <c r="E83" s="83"/>
      <c r="F83" s="76"/>
      <c r="G83" s="76"/>
      <c r="H83" s="76"/>
      <c r="I83" s="76"/>
      <c r="J83" s="76"/>
      <c r="K83" s="76"/>
      <c r="M83" s="79"/>
      <c r="N83" s="84"/>
      <c r="O83" s="84"/>
      <c r="P83" s="83"/>
      <c r="Q83" s="83"/>
      <c r="R83" s="76"/>
      <c r="S83" s="76"/>
      <c r="T83" s="76"/>
      <c r="U83" s="76"/>
      <c r="V83" s="76"/>
    </row>
    <row r="84" spans="1:22" x14ac:dyDescent="0.25">
      <c r="A84" s="78"/>
      <c r="B84" s="86"/>
      <c r="C84" s="86"/>
      <c r="D84" s="86"/>
      <c r="E84" s="83"/>
      <c r="F84" s="76"/>
      <c r="G84" s="76"/>
      <c r="H84" s="76"/>
      <c r="I84" s="76"/>
      <c r="J84" s="76"/>
      <c r="K84" s="76"/>
      <c r="M84" s="78"/>
      <c r="N84" s="86"/>
      <c r="O84" s="86"/>
      <c r="P84" s="86"/>
      <c r="Q84" s="83"/>
      <c r="R84" s="76"/>
      <c r="S84" s="76"/>
      <c r="T84" s="76"/>
      <c r="U84" s="76"/>
      <c r="V84" s="76"/>
    </row>
    <row r="85" spans="1:22" x14ac:dyDescent="0.25">
      <c r="A85" s="78"/>
      <c r="B85" s="86"/>
      <c r="C85" s="86"/>
      <c r="D85" s="83"/>
      <c r="E85" s="83"/>
      <c r="F85" s="76"/>
      <c r="G85" s="76"/>
      <c r="H85" s="76"/>
      <c r="I85" s="76"/>
      <c r="J85" s="76"/>
      <c r="K85" s="76"/>
      <c r="M85" s="78"/>
      <c r="N85" s="86"/>
      <c r="O85" s="86"/>
      <c r="P85" s="83"/>
      <c r="Q85" s="83"/>
      <c r="R85" s="76"/>
      <c r="S85" s="76"/>
      <c r="T85" s="76"/>
      <c r="U85" s="76"/>
      <c r="V85" s="76"/>
    </row>
    <row r="86" spans="1:22" x14ac:dyDescent="0.25">
      <c r="A86" s="78"/>
      <c r="B86" s="86"/>
      <c r="C86" s="86"/>
      <c r="D86" s="83"/>
      <c r="E86" s="83"/>
      <c r="F86" s="76"/>
      <c r="G86" s="76"/>
      <c r="H86" s="76"/>
      <c r="I86" s="76"/>
      <c r="J86" s="76"/>
      <c r="K86" s="76"/>
      <c r="M86" s="78"/>
      <c r="N86" s="86"/>
      <c r="O86" s="86"/>
      <c r="P86" s="83"/>
      <c r="Q86" s="83"/>
      <c r="R86" s="76"/>
      <c r="S86" s="76"/>
      <c r="T86" s="76"/>
      <c r="U86" s="76"/>
      <c r="V86" s="76"/>
    </row>
    <row r="87" spans="1:22" x14ac:dyDescent="0.25">
      <c r="A87" s="78"/>
      <c r="B87" s="86"/>
      <c r="C87" s="86"/>
      <c r="D87" s="84"/>
      <c r="E87" s="86"/>
      <c r="F87" s="76"/>
      <c r="G87" s="76"/>
      <c r="H87" s="76"/>
      <c r="I87" s="76"/>
      <c r="J87" s="76"/>
      <c r="K87" s="76"/>
      <c r="M87" s="78"/>
      <c r="N87" s="86"/>
      <c r="O87" s="86"/>
      <c r="P87" s="84"/>
      <c r="Q87" s="86"/>
      <c r="R87" s="76"/>
      <c r="S87" s="76"/>
      <c r="T87" s="76"/>
      <c r="U87" s="76"/>
      <c r="V87" s="76"/>
    </row>
    <row r="88" spans="1:22" x14ac:dyDescent="0.25">
      <c r="A88" s="78"/>
      <c r="B88" s="86"/>
      <c r="C88" s="86"/>
      <c r="D88" s="88"/>
      <c r="E88" s="86"/>
      <c r="F88" s="76"/>
      <c r="G88" s="76"/>
      <c r="H88" s="76"/>
      <c r="I88" s="76"/>
      <c r="J88" s="76"/>
      <c r="K88" s="76"/>
      <c r="M88" s="78"/>
      <c r="N88" s="86"/>
      <c r="O88" s="86"/>
      <c r="P88" s="88"/>
      <c r="Q88" s="86"/>
      <c r="R88" s="76"/>
      <c r="S88" s="76"/>
      <c r="T88" s="76"/>
      <c r="U88" s="76"/>
      <c r="V88" s="76"/>
    </row>
    <row r="89" spans="1:22" x14ac:dyDescent="0.25">
      <c r="A89" s="78"/>
      <c r="B89" s="86"/>
      <c r="C89" s="86"/>
      <c r="D89" s="83"/>
      <c r="E89" s="83"/>
      <c r="F89" s="76"/>
      <c r="G89" s="76"/>
      <c r="H89" s="76"/>
      <c r="I89" s="76"/>
      <c r="J89" s="76"/>
      <c r="K89" s="76"/>
      <c r="M89" s="78"/>
      <c r="N89" s="86"/>
      <c r="O89" s="86"/>
      <c r="P89" s="83"/>
      <c r="Q89" s="83"/>
      <c r="R89" s="76"/>
      <c r="S89" s="76"/>
      <c r="T89" s="76"/>
      <c r="U89" s="76"/>
      <c r="V89" s="76"/>
    </row>
    <row r="90" spans="1:22" x14ac:dyDescent="0.25">
      <c r="A90" s="78"/>
      <c r="B90" s="86"/>
      <c r="C90" s="86"/>
      <c r="D90" s="83"/>
      <c r="E90" s="83"/>
      <c r="F90" s="76"/>
      <c r="G90" s="76"/>
      <c r="H90" s="76"/>
      <c r="I90" s="76"/>
      <c r="J90" s="76"/>
      <c r="K90" s="76"/>
      <c r="M90" s="78"/>
      <c r="N90" s="86"/>
      <c r="O90" s="86"/>
      <c r="P90" s="83"/>
      <c r="Q90" s="83"/>
      <c r="R90" s="76"/>
      <c r="S90" s="76"/>
      <c r="T90" s="76"/>
      <c r="U90" s="76"/>
      <c r="V90" s="76"/>
    </row>
    <row r="91" spans="1:22" x14ac:dyDescent="0.25">
      <c r="A91" s="78"/>
      <c r="B91" s="86"/>
      <c r="C91" s="86"/>
      <c r="D91" s="83"/>
      <c r="E91" s="83"/>
      <c r="F91" s="76"/>
      <c r="G91" s="76"/>
      <c r="H91" s="76"/>
      <c r="I91" s="76"/>
      <c r="J91" s="76"/>
      <c r="K91" s="76"/>
      <c r="M91" s="78"/>
      <c r="N91" s="86"/>
      <c r="O91" s="86"/>
      <c r="P91" s="83"/>
      <c r="Q91" s="83"/>
      <c r="R91" s="76"/>
      <c r="S91" s="76"/>
      <c r="T91" s="76"/>
      <c r="U91" s="76"/>
      <c r="V91" s="76"/>
    </row>
    <row r="92" spans="1:22" x14ac:dyDescent="0.25">
      <c r="A92" s="78"/>
      <c r="B92" s="86"/>
      <c r="C92" s="86"/>
      <c r="D92" s="83"/>
      <c r="E92" s="83"/>
      <c r="F92" s="76"/>
      <c r="G92" s="76"/>
      <c r="H92" s="76"/>
      <c r="I92" s="76"/>
      <c r="J92" s="76"/>
      <c r="K92" s="76"/>
      <c r="M92" s="78"/>
      <c r="N92" s="86"/>
      <c r="O92" s="86"/>
      <c r="P92" s="83"/>
      <c r="Q92" s="83"/>
      <c r="R92" s="76"/>
      <c r="S92" s="76"/>
      <c r="T92" s="76"/>
      <c r="U92" s="76"/>
      <c r="V92" s="76"/>
    </row>
    <row r="93" spans="1:22" x14ac:dyDescent="0.25">
      <c r="A93" s="78"/>
      <c r="B93" s="86"/>
      <c r="C93" s="86"/>
      <c r="D93" s="83"/>
      <c r="E93" s="83"/>
      <c r="F93" s="76"/>
      <c r="G93" s="76"/>
      <c r="H93" s="76"/>
      <c r="I93" s="76"/>
      <c r="J93" s="76"/>
      <c r="K93" s="76"/>
      <c r="M93" s="78"/>
      <c r="N93" s="86"/>
      <c r="O93" s="86"/>
      <c r="P93" s="83"/>
      <c r="Q93" s="83"/>
      <c r="R93" s="76"/>
      <c r="S93" s="76"/>
      <c r="T93" s="76"/>
      <c r="U93" s="76"/>
      <c r="V93" s="76"/>
    </row>
    <row r="94" spans="1:22" x14ac:dyDescent="0.25">
      <c r="A94" s="78"/>
      <c r="B94" s="86"/>
      <c r="C94" s="86"/>
      <c r="D94" s="83"/>
      <c r="E94" s="83"/>
      <c r="F94" s="76"/>
      <c r="G94" s="76"/>
      <c r="H94" s="76"/>
      <c r="I94" s="76"/>
      <c r="J94" s="76"/>
      <c r="K94" s="76"/>
      <c r="M94" s="78"/>
      <c r="N94" s="86"/>
      <c r="O94" s="86"/>
      <c r="P94" s="83"/>
      <c r="Q94" s="83"/>
      <c r="R94" s="76"/>
      <c r="S94" s="76"/>
      <c r="T94" s="76"/>
      <c r="U94" s="76"/>
      <c r="V94" s="76"/>
    </row>
    <row r="95" spans="1:22" x14ac:dyDescent="0.25">
      <c r="A95" s="78"/>
      <c r="B95" s="86"/>
      <c r="C95" s="86"/>
      <c r="D95" s="83"/>
      <c r="E95" s="83"/>
      <c r="F95" s="76"/>
      <c r="G95" s="76"/>
      <c r="H95" s="76"/>
      <c r="I95" s="76"/>
      <c r="J95" s="76"/>
      <c r="K95" s="76"/>
      <c r="M95" s="78"/>
      <c r="N95" s="86"/>
      <c r="O95" s="86"/>
      <c r="P95" s="83"/>
      <c r="Q95" s="83"/>
      <c r="R95" s="76"/>
      <c r="S95" s="76"/>
      <c r="T95" s="76"/>
      <c r="U95" s="76"/>
      <c r="V95" s="76"/>
    </row>
    <row r="96" spans="1:22" x14ac:dyDescent="0.25">
      <c r="A96" s="78"/>
      <c r="B96" s="86"/>
      <c r="C96" s="86"/>
      <c r="D96" s="83"/>
      <c r="E96" s="83"/>
      <c r="F96" s="76"/>
      <c r="G96" s="76"/>
      <c r="H96" s="76"/>
      <c r="I96" s="76"/>
      <c r="J96" s="76"/>
      <c r="K96" s="76"/>
      <c r="M96" s="78"/>
      <c r="N96" s="86"/>
      <c r="O96" s="86"/>
      <c r="P96" s="83"/>
      <c r="Q96" s="83"/>
      <c r="R96" s="76"/>
      <c r="S96" s="76"/>
      <c r="T96" s="76"/>
      <c r="U96" s="76"/>
      <c r="V96" s="76"/>
    </row>
    <row r="97" spans="1:22" x14ac:dyDescent="0.25">
      <c r="A97" s="78"/>
      <c r="B97" s="86"/>
      <c r="C97" s="86"/>
      <c r="D97" s="83"/>
      <c r="E97" s="83"/>
      <c r="F97" s="76"/>
      <c r="G97" s="76"/>
      <c r="H97" s="76"/>
      <c r="I97" s="76"/>
      <c r="J97" s="76"/>
      <c r="K97" s="76"/>
      <c r="M97" s="78"/>
      <c r="N97" s="86"/>
      <c r="O97" s="86"/>
      <c r="P97" s="83"/>
      <c r="Q97" s="83"/>
      <c r="R97" s="76"/>
      <c r="S97" s="76"/>
      <c r="T97" s="76"/>
      <c r="U97" s="76"/>
      <c r="V97" s="76"/>
    </row>
    <row r="98" spans="1:22" x14ac:dyDescent="0.25">
      <c r="A98" s="78"/>
      <c r="B98" s="86"/>
      <c r="C98" s="86"/>
      <c r="D98" s="83"/>
      <c r="E98" s="83"/>
      <c r="F98" s="76"/>
      <c r="G98" s="76"/>
      <c r="H98" s="76"/>
      <c r="I98" s="76"/>
      <c r="J98" s="76"/>
      <c r="K98" s="76"/>
      <c r="M98" s="78"/>
      <c r="N98" s="86"/>
      <c r="O98" s="86"/>
      <c r="P98" s="83"/>
      <c r="Q98" s="83"/>
      <c r="R98" s="76"/>
      <c r="S98" s="76"/>
      <c r="T98" s="76"/>
      <c r="U98" s="76"/>
      <c r="V98" s="76"/>
    </row>
    <row r="99" spans="1:22" x14ac:dyDescent="0.25">
      <c r="A99" s="78"/>
      <c r="B99" s="86"/>
      <c r="C99" s="86"/>
      <c r="D99" s="83"/>
      <c r="E99" s="83"/>
      <c r="F99" s="76"/>
      <c r="G99" s="76"/>
      <c r="H99" s="76"/>
      <c r="I99" s="76"/>
      <c r="J99" s="76"/>
      <c r="K99" s="76"/>
      <c r="M99" s="78"/>
      <c r="N99" s="86"/>
      <c r="O99" s="86"/>
      <c r="P99" s="83"/>
      <c r="Q99" s="83"/>
      <c r="R99" s="76"/>
      <c r="S99" s="76"/>
      <c r="T99" s="76"/>
      <c r="U99" s="76"/>
      <c r="V99" s="76"/>
    </row>
    <row r="100" spans="1:22" x14ac:dyDescent="0.25">
      <c r="A100" s="78"/>
      <c r="B100" s="86"/>
      <c r="C100" s="86"/>
      <c r="D100" s="83"/>
      <c r="E100" s="83"/>
      <c r="F100" s="76"/>
      <c r="G100" s="76"/>
      <c r="H100" s="76"/>
      <c r="I100" s="76"/>
      <c r="J100" s="76"/>
      <c r="K100" s="76"/>
      <c r="M100" s="78"/>
      <c r="N100" s="86"/>
      <c r="O100" s="86"/>
      <c r="P100" s="83"/>
      <c r="Q100" s="83"/>
      <c r="R100" s="76"/>
      <c r="S100" s="76"/>
      <c r="T100" s="76"/>
      <c r="U100" s="76"/>
      <c r="V100" s="76"/>
    </row>
    <row r="101" spans="1:22" x14ac:dyDescent="0.25">
      <c r="A101" s="78"/>
      <c r="B101" s="86"/>
      <c r="C101" s="86"/>
      <c r="D101" s="83"/>
      <c r="E101" s="83"/>
      <c r="F101" s="76"/>
      <c r="G101" s="76"/>
      <c r="H101" s="76"/>
      <c r="I101" s="76"/>
      <c r="J101" s="76"/>
      <c r="K101" s="76"/>
      <c r="M101" s="78"/>
      <c r="N101" s="86"/>
      <c r="O101" s="86"/>
      <c r="P101" s="83"/>
      <c r="Q101" s="83"/>
      <c r="R101" s="76"/>
      <c r="S101" s="76"/>
      <c r="T101" s="76"/>
      <c r="U101" s="76"/>
      <c r="V101" s="76"/>
    </row>
    <row r="102" spans="1:22" x14ac:dyDescent="0.25">
      <c r="A102" s="78"/>
      <c r="B102" s="86"/>
      <c r="C102" s="86"/>
      <c r="D102" s="83"/>
      <c r="E102" s="83"/>
      <c r="F102" s="76"/>
      <c r="G102" s="76"/>
      <c r="H102" s="76"/>
      <c r="I102" s="76"/>
      <c r="J102" s="76"/>
      <c r="K102" s="76"/>
      <c r="M102" s="78"/>
      <c r="N102" s="86"/>
      <c r="O102" s="86"/>
      <c r="P102" s="83"/>
      <c r="Q102" s="83"/>
      <c r="R102" s="76"/>
      <c r="S102" s="76"/>
      <c r="T102" s="76"/>
      <c r="U102" s="76"/>
      <c r="V102" s="76"/>
    </row>
    <row r="103" spans="1:22" x14ac:dyDescent="0.25">
      <c r="A103" s="78"/>
      <c r="B103" s="86"/>
      <c r="C103" s="86"/>
      <c r="D103" s="83"/>
      <c r="E103" s="83"/>
      <c r="F103" s="76"/>
      <c r="G103" s="76"/>
      <c r="H103" s="76"/>
      <c r="I103" s="76"/>
      <c r="J103" s="76"/>
      <c r="K103" s="76"/>
      <c r="M103" s="78"/>
      <c r="N103" s="86"/>
      <c r="O103" s="86"/>
      <c r="P103" s="83"/>
      <c r="Q103" s="83"/>
      <c r="R103" s="76"/>
      <c r="S103" s="76"/>
      <c r="T103" s="76"/>
      <c r="U103" s="76"/>
      <c r="V103" s="76"/>
    </row>
    <row r="104" spans="1:22" x14ac:dyDescent="0.25">
      <c r="A104" s="78"/>
      <c r="B104" s="86"/>
      <c r="C104" s="86"/>
      <c r="D104" s="83"/>
      <c r="E104" s="83"/>
      <c r="F104" s="76"/>
      <c r="G104" s="76"/>
      <c r="H104" s="76"/>
      <c r="I104" s="76"/>
      <c r="J104" s="76"/>
      <c r="K104" s="76"/>
      <c r="M104" s="78"/>
      <c r="N104" s="86"/>
      <c r="O104" s="86"/>
      <c r="P104" s="83"/>
      <c r="Q104" s="83"/>
      <c r="R104" s="76"/>
      <c r="S104" s="76"/>
      <c r="T104" s="76"/>
      <c r="U104" s="76"/>
      <c r="V104" s="76"/>
    </row>
    <row r="105" spans="1:22" x14ac:dyDescent="0.25">
      <c r="A105" s="78"/>
      <c r="B105" s="86"/>
      <c r="C105" s="86"/>
      <c r="D105" s="83"/>
      <c r="E105" s="83"/>
      <c r="F105" s="76"/>
      <c r="G105" s="76"/>
      <c r="H105" s="76"/>
      <c r="I105" s="76"/>
      <c r="J105" s="76"/>
      <c r="K105" s="76"/>
      <c r="M105" s="78"/>
      <c r="N105" s="86"/>
      <c r="O105" s="86"/>
      <c r="P105" s="83"/>
      <c r="Q105" s="83"/>
      <c r="R105" s="76"/>
      <c r="S105" s="76"/>
      <c r="T105" s="76"/>
      <c r="U105" s="76"/>
      <c r="V105" s="76"/>
    </row>
    <row r="106" spans="1:22" x14ac:dyDescent="0.25">
      <c r="A106" s="78"/>
      <c r="B106" s="86"/>
      <c r="C106" s="86"/>
      <c r="D106" s="83"/>
      <c r="E106" s="83"/>
      <c r="F106" s="76"/>
      <c r="G106" s="76"/>
      <c r="H106" s="76"/>
      <c r="I106" s="76"/>
      <c r="J106" s="76"/>
      <c r="K106" s="76"/>
      <c r="M106" s="78"/>
      <c r="N106" s="86"/>
      <c r="O106" s="86"/>
      <c r="P106" s="83"/>
      <c r="Q106" s="83"/>
      <c r="R106" s="76"/>
      <c r="S106" s="76"/>
      <c r="T106" s="76"/>
      <c r="U106" s="76"/>
      <c r="V106" s="76"/>
    </row>
    <row r="107" spans="1:22" x14ac:dyDescent="0.25">
      <c r="A107" s="78"/>
      <c r="B107" s="86"/>
      <c r="C107" s="86"/>
      <c r="D107" s="83"/>
      <c r="E107" s="83"/>
      <c r="F107" s="76"/>
      <c r="G107" s="76"/>
      <c r="H107" s="76"/>
      <c r="I107" s="76"/>
      <c r="J107" s="76"/>
      <c r="K107" s="76"/>
      <c r="M107" s="78"/>
      <c r="N107" s="86"/>
      <c r="O107" s="86"/>
      <c r="P107" s="83"/>
      <c r="Q107" s="83"/>
      <c r="R107" s="76"/>
      <c r="S107" s="76"/>
      <c r="T107" s="76"/>
      <c r="U107" s="76"/>
      <c r="V107" s="76"/>
    </row>
    <row r="108" spans="1:22" x14ac:dyDescent="0.25">
      <c r="A108" s="78"/>
      <c r="B108" s="86"/>
      <c r="C108" s="86"/>
      <c r="D108" s="83"/>
      <c r="E108" s="83"/>
      <c r="F108" s="76"/>
      <c r="G108" s="76"/>
      <c r="H108" s="76"/>
      <c r="I108" s="76"/>
      <c r="J108" s="76"/>
      <c r="K108" s="76"/>
      <c r="M108" s="78"/>
      <c r="N108" s="86"/>
      <c r="O108" s="86"/>
      <c r="P108" s="83"/>
      <c r="Q108" s="83"/>
      <c r="R108" s="76"/>
      <c r="S108" s="76"/>
      <c r="T108" s="76"/>
      <c r="U108" s="76"/>
      <c r="V108" s="76"/>
    </row>
    <row r="109" spans="1:22" x14ac:dyDescent="0.25">
      <c r="A109" s="78"/>
      <c r="B109" s="86"/>
      <c r="C109" s="86"/>
      <c r="D109" s="83"/>
      <c r="E109" s="83"/>
      <c r="F109" s="76"/>
      <c r="G109" s="76"/>
      <c r="H109" s="76"/>
      <c r="I109" s="76"/>
      <c r="J109" s="76"/>
      <c r="K109" s="76"/>
      <c r="M109" s="78"/>
      <c r="N109" s="86"/>
      <c r="O109" s="86"/>
      <c r="P109" s="83"/>
      <c r="Q109" s="83"/>
      <c r="R109" s="76"/>
      <c r="S109" s="76"/>
      <c r="T109" s="76"/>
      <c r="U109" s="76"/>
      <c r="V109" s="76"/>
    </row>
    <row r="110" spans="1:22" x14ac:dyDescent="0.25">
      <c r="A110" s="78"/>
      <c r="B110" s="86"/>
      <c r="C110" s="86"/>
      <c r="D110" s="83"/>
      <c r="E110" s="83"/>
      <c r="F110" s="76"/>
      <c r="G110" s="76"/>
      <c r="H110" s="76"/>
      <c r="I110" s="76"/>
      <c r="J110" s="76"/>
      <c r="K110" s="76"/>
      <c r="M110" s="78"/>
      <c r="N110" s="86"/>
      <c r="O110" s="86"/>
      <c r="P110" s="83"/>
      <c r="Q110" s="83"/>
      <c r="R110" s="76"/>
      <c r="S110" s="76"/>
      <c r="T110" s="76"/>
      <c r="U110" s="76"/>
      <c r="V110" s="76"/>
    </row>
    <row r="111" spans="1:22" x14ac:dyDescent="0.25">
      <c r="A111" s="78"/>
      <c r="B111" s="86"/>
      <c r="C111" s="86"/>
      <c r="D111" s="83"/>
      <c r="E111" s="83"/>
      <c r="F111" s="76"/>
      <c r="G111" s="76"/>
      <c r="H111" s="76"/>
      <c r="I111" s="76"/>
      <c r="J111" s="76"/>
      <c r="K111" s="76"/>
      <c r="M111" s="78"/>
      <c r="N111" s="86"/>
      <c r="O111" s="86"/>
      <c r="P111" s="83"/>
      <c r="Q111" s="83"/>
      <c r="R111" s="76"/>
      <c r="S111" s="76"/>
      <c r="T111" s="76"/>
      <c r="U111" s="76"/>
      <c r="V111" s="76"/>
    </row>
    <row r="112" spans="1:22" x14ac:dyDescent="0.25">
      <c r="A112" s="78"/>
      <c r="B112" s="86"/>
      <c r="C112" s="86"/>
      <c r="D112" s="83"/>
      <c r="E112" s="83"/>
      <c r="F112" s="76"/>
      <c r="G112" s="76"/>
      <c r="H112" s="76"/>
      <c r="I112" s="76"/>
      <c r="J112" s="76"/>
      <c r="K112" s="76"/>
      <c r="M112" s="78"/>
      <c r="N112" s="86"/>
      <c r="O112" s="86"/>
      <c r="P112" s="83"/>
      <c r="Q112" s="83"/>
      <c r="R112" s="76"/>
      <c r="S112" s="76"/>
      <c r="T112" s="76"/>
      <c r="U112" s="76"/>
      <c r="V112" s="76"/>
    </row>
    <row r="113" spans="1:22" x14ac:dyDescent="0.25">
      <c r="A113" s="78"/>
      <c r="B113" s="86"/>
      <c r="C113" s="86"/>
      <c r="D113" s="83"/>
      <c r="E113" s="83"/>
      <c r="F113" s="76"/>
      <c r="G113" s="76"/>
      <c r="H113" s="76"/>
      <c r="I113" s="76"/>
      <c r="J113" s="76"/>
      <c r="K113" s="76"/>
      <c r="M113" s="78"/>
      <c r="N113" s="86"/>
      <c r="O113" s="86"/>
      <c r="P113" s="83"/>
      <c r="Q113" s="83"/>
      <c r="R113" s="76"/>
      <c r="S113" s="76"/>
      <c r="T113" s="76"/>
      <c r="U113" s="76"/>
      <c r="V113" s="76"/>
    </row>
    <row r="114" spans="1:22" x14ac:dyDescent="0.25">
      <c r="A114" s="78"/>
      <c r="B114" s="86"/>
      <c r="C114" s="86"/>
      <c r="D114" s="83"/>
      <c r="E114" s="83"/>
      <c r="F114" s="76"/>
      <c r="G114" s="76"/>
      <c r="H114" s="76"/>
      <c r="I114" s="76"/>
      <c r="J114" s="76"/>
      <c r="K114" s="76"/>
      <c r="M114" s="78"/>
      <c r="N114" s="86"/>
      <c r="O114" s="86"/>
      <c r="P114" s="83"/>
      <c r="Q114" s="83"/>
      <c r="R114" s="76"/>
      <c r="S114" s="76"/>
      <c r="T114" s="76"/>
      <c r="U114" s="76"/>
      <c r="V114" s="76"/>
    </row>
    <row r="115" spans="1:22" x14ac:dyDescent="0.25">
      <c r="A115" s="78"/>
      <c r="B115" s="86"/>
      <c r="C115" s="86"/>
      <c r="D115" s="83"/>
      <c r="E115" s="83"/>
      <c r="F115" s="76"/>
      <c r="G115" s="76"/>
      <c r="H115" s="76"/>
      <c r="I115" s="76"/>
      <c r="J115" s="76"/>
      <c r="K115" s="76"/>
      <c r="M115" s="78"/>
      <c r="N115" s="86"/>
      <c r="O115" s="86"/>
      <c r="P115" s="83"/>
      <c r="Q115" s="83"/>
      <c r="R115" s="76"/>
      <c r="S115" s="76"/>
      <c r="T115" s="76"/>
      <c r="U115" s="76"/>
      <c r="V115" s="76"/>
    </row>
    <row r="116" spans="1:22" x14ac:dyDescent="0.25">
      <c r="A116" s="78"/>
      <c r="B116" s="86"/>
      <c r="C116" s="86"/>
      <c r="D116" s="83"/>
      <c r="E116" s="83"/>
      <c r="F116" s="76"/>
      <c r="G116" s="76"/>
      <c r="H116" s="76"/>
      <c r="I116" s="76"/>
      <c r="J116" s="76"/>
      <c r="K116" s="76"/>
      <c r="M116" s="78"/>
      <c r="N116" s="86"/>
      <c r="O116" s="86"/>
      <c r="P116" s="83"/>
      <c r="Q116" s="83"/>
      <c r="R116" s="76"/>
      <c r="S116" s="76"/>
      <c r="T116" s="76"/>
      <c r="U116" s="76"/>
      <c r="V116" s="76"/>
    </row>
    <row r="117" spans="1:22" x14ac:dyDescent="0.25">
      <c r="A117" s="78"/>
      <c r="B117" s="86"/>
      <c r="C117" s="86"/>
      <c r="D117" s="83"/>
      <c r="E117" s="83"/>
      <c r="F117" s="76"/>
      <c r="G117" s="76"/>
      <c r="H117" s="76"/>
      <c r="I117" s="76"/>
      <c r="J117" s="76"/>
      <c r="K117" s="76"/>
      <c r="M117" s="78"/>
      <c r="N117" s="86"/>
      <c r="O117" s="86"/>
      <c r="P117" s="83"/>
      <c r="Q117" s="83"/>
      <c r="R117" s="76"/>
      <c r="S117" s="76"/>
      <c r="T117" s="76"/>
      <c r="U117" s="76"/>
      <c r="V117" s="76"/>
    </row>
    <row r="118" spans="1:22" x14ac:dyDescent="0.25">
      <c r="A118" s="78"/>
      <c r="B118" s="86"/>
      <c r="C118" s="86"/>
      <c r="D118" s="83"/>
      <c r="E118" s="83"/>
      <c r="F118" s="76"/>
      <c r="G118" s="76"/>
      <c r="H118" s="76"/>
      <c r="I118" s="76"/>
      <c r="J118" s="76"/>
      <c r="K118" s="76"/>
      <c r="M118" s="78"/>
      <c r="N118" s="86"/>
      <c r="O118" s="86"/>
      <c r="P118" s="83"/>
      <c r="Q118" s="83"/>
      <c r="R118" s="76"/>
      <c r="S118" s="76"/>
      <c r="T118" s="76"/>
      <c r="U118" s="76"/>
      <c r="V118" s="76"/>
    </row>
    <row r="119" spans="1:22" x14ac:dyDescent="0.25">
      <c r="A119" s="78"/>
      <c r="B119" s="86"/>
      <c r="C119" s="86"/>
      <c r="D119" s="83"/>
      <c r="E119" s="83"/>
      <c r="F119" s="76"/>
      <c r="G119" s="76"/>
      <c r="H119" s="76"/>
      <c r="I119" s="76"/>
      <c r="J119" s="76"/>
      <c r="K119" s="76"/>
      <c r="M119" s="78"/>
      <c r="N119" s="86"/>
      <c r="O119" s="86"/>
      <c r="P119" s="83"/>
      <c r="Q119" s="83"/>
      <c r="R119" s="76"/>
      <c r="S119" s="76"/>
      <c r="T119" s="76"/>
      <c r="U119" s="76"/>
      <c r="V119" s="76"/>
    </row>
    <row r="120" spans="1:22" x14ac:dyDescent="0.25">
      <c r="A120" s="78"/>
      <c r="B120" s="86"/>
      <c r="C120" s="86"/>
      <c r="D120" s="83"/>
      <c r="E120" s="83"/>
      <c r="F120" s="76"/>
      <c r="G120" s="76"/>
      <c r="H120" s="76"/>
      <c r="I120" s="76"/>
      <c r="J120" s="76"/>
      <c r="K120" s="76"/>
      <c r="M120" s="78"/>
      <c r="N120" s="86"/>
      <c r="O120" s="86"/>
      <c r="P120" s="83"/>
      <c r="Q120" s="83"/>
      <c r="R120" s="76"/>
      <c r="S120" s="76"/>
      <c r="T120" s="76"/>
      <c r="U120" s="76"/>
      <c r="V120" s="76"/>
    </row>
    <row r="121" spans="1:22" x14ac:dyDescent="0.25">
      <c r="A121" s="78"/>
      <c r="B121" s="86"/>
      <c r="C121" s="86"/>
      <c r="D121" s="83"/>
      <c r="E121" s="83"/>
      <c r="F121" s="76"/>
      <c r="G121" s="76"/>
      <c r="H121" s="76"/>
      <c r="I121" s="76"/>
      <c r="J121" s="76"/>
      <c r="K121" s="76"/>
      <c r="M121" s="78"/>
      <c r="N121" s="86"/>
      <c r="O121" s="86"/>
      <c r="P121" s="83"/>
      <c r="Q121" s="83"/>
      <c r="R121" s="76"/>
      <c r="S121" s="76"/>
      <c r="T121" s="76"/>
      <c r="U121" s="76"/>
      <c r="V121" s="76"/>
    </row>
    <row r="122" spans="1:22" x14ac:dyDescent="0.25">
      <c r="A122" s="78"/>
      <c r="B122" s="86"/>
      <c r="C122" s="86"/>
      <c r="D122" s="83"/>
      <c r="E122" s="83"/>
      <c r="F122" s="76"/>
      <c r="G122" s="76"/>
      <c r="H122" s="76"/>
      <c r="I122" s="76"/>
      <c r="J122" s="76"/>
      <c r="K122" s="76"/>
      <c r="M122" s="78"/>
      <c r="N122" s="86"/>
      <c r="O122" s="86"/>
      <c r="P122" s="83"/>
      <c r="Q122" s="83"/>
      <c r="R122" s="76"/>
      <c r="S122" s="76"/>
      <c r="T122" s="76"/>
      <c r="U122" s="76"/>
      <c r="V122" s="76"/>
    </row>
    <row r="123" spans="1:22" x14ac:dyDescent="0.25">
      <c r="A123" s="78"/>
      <c r="B123" s="86"/>
      <c r="C123" s="86"/>
      <c r="D123" s="83"/>
      <c r="E123" s="83"/>
      <c r="F123" s="76"/>
      <c r="G123" s="76"/>
      <c r="H123" s="76"/>
      <c r="I123" s="76"/>
      <c r="J123" s="76"/>
      <c r="K123" s="76"/>
      <c r="M123" s="78"/>
      <c r="N123" s="86"/>
      <c r="O123" s="86"/>
      <c r="P123" s="83"/>
      <c r="Q123" s="83"/>
      <c r="R123" s="76"/>
      <c r="S123" s="76"/>
      <c r="T123" s="76"/>
      <c r="U123" s="76"/>
      <c r="V123" s="76"/>
    </row>
    <row r="124" spans="1:22" x14ac:dyDescent="0.25">
      <c r="A124" s="78"/>
      <c r="B124" s="86"/>
      <c r="C124" s="86"/>
      <c r="D124" s="83"/>
      <c r="E124" s="83"/>
      <c r="F124" s="76"/>
      <c r="G124" s="76"/>
      <c r="H124" s="76"/>
      <c r="I124" s="76"/>
      <c r="J124" s="76"/>
      <c r="K124" s="76"/>
      <c r="M124" s="78"/>
      <c r="N124" s="86"/>
      <c r="O124" s="86"/>
      <c r="P124" s="83"/>
      <c r="Q124" s="83"/>
      <c r="R124" s="76"/>
      <c r="S124" s="76"/>
      <c r="T124" s="76"/>
      <c r="U124" s="76"/>
      <c r="V124" s="76"/>
    </row>
    <row r="125" spans="1:22" x14ac:dyDescent="0.25">
      <c r="A125" s="78"/>
      <c r="B125" s="86"/>
      <c r="C125" s="86"/>
      <c r="D125" s="83"/>
      <c r="E125" s="83"/>
      <c r="F125" s="76"/>
      <c r="G125" s="76"/>
      <c r="H125" s="76"/>
      <c r="I125" s="76"/>
      <c r="J125" s="76"/>
      <c r="K125" s="76"/>
      <c r="M125" s="78"/>
      <c r="N125" s="86"/>
      <c r="O125" s="86"/>
      <c r="P125" s="83"/>
      <c r="Q125" s="83"/>
      <c r="R125" s="76"/>
      <c r="S125" s="76"/>
      <c r="T125" s="76"/>
      <c r="U125" s="76"/>
      <c r="V125" s="76"/>
    </row>
    <row r="126" spans="1:22" x14ac:dyDescent="0.25">
      <c r="A126" s="78"/>
      <c r="B126" s="86"/>
      <c r="C126" s="86"/>
      <c r="D126" s="83"/>
      <c r="E126" s="83"/>
      <c r="F126" s="76"/>
      <c r="G126" s="76"/>
      <c r="H126" s="76"/>
      <c r="I126" s="76"/>
      <c r="J126" s="76"/>
      <c r="K126" s="76"/>
      <c r="M126" s="78"/>
      <c r="N126" s="86"/>
      <c r="O126" s="86"/>
      <c r="P126" s="83"/>
      <c r="Q126" s="83"/>
      <c r="R126" s="76"/>
      <c r="S126" s="76"/>
      <c r="T126" s="76"/>
      <c r="U126" s="76"/>
      <c r="V126" s="76"/>
    </row>
    <row r="127" spans="1:22" x14ac:dyDescent="0.25">
      <c r="A127" s="78"/>
      <c r="B127" s="86"/>
      <c r="C127" s="86"/>
      <c r="D127" s="83"/>
      <c r="E127" s="83"/>
      <c r="F127" s="76"/>
      <c r="G127" s="76"/>
      <c r="H127" s="76"/>
      <c r="I127" s="76"/>
      <c r="J127" s="76"/>
      <c r="K127" s="76"/>
      <c r="M127" s="78"/>
      <c r="N127" s="86"/>
      <c r="O127" s="86"/>
      <c r="P127" s="83"/>
      <c r="Q127" s="83"/>
      <c r="R127" s="76"/>
      <c r="S127" s="76"/>
      <c r="T127" s="76"/>
      <c r="U127" s="76"/>
      <c r="V127" s="76"/>
    </row>
    <row r="128" spans="1:22" x14ac:dyDescent="0.25">
      <c r="A128" s="78"/>
      <c r="B128" s="86"/>
      <c r="C128" s="86"/>
      <c r="D128" s="83"/>
      <c r="E128" s="83"/>
      <c r="F128" s="76"/>
      <c r="G128" s="76"/>
      <c r="H128" s="76"/>
      <c r="I128" s="76"/>
      <c r="J128" s="76"/>
      <c r="K128" s="76"/>
      <c r="M128" s="78"/>
      <c r="N128" s="86"/>
      <c r="O128" s="86"/>
      <c r="P128" s="83"/>
      <c r="Q128" s="83"/>
      <c r="R128" s="76"/>
      <c r="S128" s="76"/>
      <c r="T128" s="76"/>
      <c r="U128" s="76"/>
      <c r="V128" s="76"/>
    </row>
    <row r="129" spans="1:22" x14ac:dyDescent="0.25">
      <c r="A129" s="78"/>
      <c r="B129" s="86"/>
      <c r="C129" s="86"/>
      <c r="D129" s="83"/>
      <c r="E129" s="83"/>
      <c r="F129" s="76"/>
      <c r="G129" s="76"/>
      <c r="H129" s="76"/>
      <c r="I129" s="76"/>
      <c r="J129" s="76"/>
      <c r="K129" s="76"/>
      <c r="M129" s="78"/>
      <c r="N129" s="86"/>
      <c r="O129" s="86"/>
      <c r="P129" s="83"/>
      <c r="Q129" s="83"/>
      <c r="R129" s="76"/>
      <c r="S129" s="76"/>
      <c r="T129" s="76"/>
      <c r="U129" s="76"/>
      <c r="V129" s="76"/>
    </row>
    <row r="130" spans="1:22" x14ac:dyDescent="0.25">
      <c r="A130" s="78"/>
      <c r="B130" s="86"/>
      <c r="C130" s="86"/>
      <c r="D130" s="83"/>
      <c r="E130" s="83"/>
      <c r="F130" s="76"/>
      <c r="G130" s="76"/>
      <c r="H130" s="76"/>
      <c r="I130" s="76"/>
      <c r="J130" s="76"/>
      <c r="K130" s="76"/>
      <c r="M130" s="78"/>
      <c r="N130" s="86"/>
      <c r="O130" s="86"/>
      <c r="P130" s="83"/>
      <c r="Q130" s="83"/>
      <c r="R130" s="76"/>
      <c r="S130" s="76"/>
      <c r="T130" s="76"/>
      <c r="U130" s="76"/>
      <c r="V130" s="76"/>
    </row>
    <row r="131" spans="1:22" x14ac:dyDescent="0.25">
      <c r="A131" s="78"/>
      <c r="B131" s="86"/>
      <c r="C131" s="86"/>
      <c r="D131" s="83"/>
      <c r="E131" s="83"/>
      <c r="F131" s="76"/>
      <c r="G131" s="76"/>
      <c r="H131" s="76"/>
      <c r="I131" s="76"/>
      <c r="J131" s="76"/>
      <c r="K131" s="76"/>
      <c r="M131" s="78"/>
      <c r="N131" s="86"/>
      <c r="O131" s="86"/>
      <c r="P131" s="83"/>
      <c r="Q131" s="83"/>
      <c r="R131" s="76"/>
      <c r="S131" s="76"/>
      <c r="T131" s="76"/>
      <c r="U131" s="76"/>
      <c r="V131" s="76"/>
    </row>
    <row r="132" spans="1:22" x14ac:dyDescent="0.25">
      <c r="A132" s="78"/>
      <c r="B132" s="86"/>
      <c r="C132" s="86"/>
      <c r="D132" s="83"/>
      <c r="E132" s="83"/>
      <c r="F132" s="76"/>
      <c r="G132" s="76"/>
      <c r="H132" s="76"/>
      <c r="I132" s="76"/>
      <c r="J132" s="76"/>
      <c r="K132" s="76"/>
      <c r="M132" s="78"/>
      <c r="N132" s="86"/>
      <c r="O132" s="86"/>
      <c r="P132" s="83"/>
      <c r="Q132" s="83"/>
      <c r="R132" s="76"/>
      <c r="S132" s="76"/>
      <c r="T132" s="76"/>
      <c r="U132" s="76"/>
      <c r="V132" s="76"/>
    </row>
    <row r="133" spans="1:22" x14ac:dyDescent="0.25">
      <c r="A133" s="78"/>
      <c r="B133" s="86"/>
      <c r="C133" s="86"/>
      <c r="D133" s="83"/>
      <c r="E133" s="83"/>
      <c r="F133" s="76"/>
      <c r="G133" s="76"/>
      <c r="H133" s="76"/>
      <c r="I133" s="76"/>
      <c r="J133" s="76"/>
      <c r="K133" s="76"/>
      <c r="M133" s="78"/>
      <c r="N133" s="86"/>
      <c r="O133" s="86"/>
      <c r="P133" s="83"/>
      <c r="Q133" s="83"/>
      <c r="R133" s="76"/>
      <c r="S133" s="76"/>
      <c r="T133" s="76"/>
      <c r="U133" s="76"/>
      <c r="V133" s="76"/>
    </row>
    <row r="134" spans="1:22" x14ac:dyDescent="0.25">
      <c r="A134" s="78"/>
      <c r="B134" s="86"/>
      <c r="C134" s="86"/>
      <c r="D134" s="83"/>
      <c r="E134" s="83"/>
      <c r="F134" s="76"/>
      <c r="G134" s="76"/>
      <c r="H134" s="76"/>
      <c r="I134" s="76"/>
      <c r="J134" s="76"/>
      <c r="K134" s="76"/>
      <c r="M134" s="78"/>
      <c r="N134" s="86"/>
      <c r="O134" s="86"/>
      <c r="P134" s="83"/>
      <c r="Q134" s="83"/>
      <c r="R134" s="76"/>
      <c r="S134" s="76"/>
      <c r="T134" s="76"/>
      <c r="U134" s="76"/>
      <c r="V134" s="76"/>
    </row>
    <row r="135" spans="1:22" x14ac:dyDescent="0.25">
      <c r="A135" s="78"/>
      <c r="B135" s="86"/>
      <c r="C135" s="86"/>
      <c r="D135" s="83"/>
      <c r="E135" s="83"/>
      <c r="F135" s="76"/>
      <c r="G135" s="76"/>
      <c r="H135" s="76"/>
      <c r="I135" s="76"/>
      <c r="J135" s="76"/>
      <c r="K135" s="76"/>
      <c r="M135" s="78"/>
      <c r="N135" s="86"/>
      <c r="O135" s="86"/>
      <c r="P135" s="83"/>
      <c r="Q135" s="83"/>
      <c r="R135" s="76"/>
      <c r="S135" s="76"/>
      <c r="T135" s="76"/>
      <c r="U135" s="76"/>
      <c r="V135" s="76"/>
    </row>
    <row r="136" spans="1:22" x14ac:dyDescent="0.25">
      <c r="A136" s="78"/>
      <c r="B136" s="86"/>
      <c r="C136" s="86"/>
      <c r="D136" s="83"/>
      <c r="E136" s="83"/>
      <c r="F136" s="76"/>
      <c r="G136" s="76"/>
      <c r="H136" s="76"/>
      <c r="I136" s="76"/>
      <c r="J136" s="76"/>
      <c r="K136" s="76"/>
      <c r="M136" s="78"/>
      <c r="N136" s="86"/>
      <c r="O136" s="86"/>
      <c r="P136" s="83"/>
      <c r="Q136" s="83"/>
      <c r="R136" s="76"/>
      <c r="S136" s="76"/>
      <c r="T136" s="76"/>
      <c r="U136" s="76"/>
      <c r="V136" s="76"/>
    </row>
    <row r="137" spans="1:22" x14ac:dyDescent="0.25">
      <c r="A137" s="78"/>
      <c r="B137" s="86"/>
      <c r="C137" s="86"/>
      <c r="D137" s="83"/>
      <c r="E137" s="83"/>
      <c r="F137" s="76"/>
      <c r="G137" s="76"/>
      <c r="H137" s="76"/>
      <c r="I137" s="76"/>
      <c r="J137" s="76"/>
      <c r="K137" s="76"/>
      <c r="M137" s="78"/>
      <c r="N137" s="86"/>
      <c r="O137" s="86"/>
      <c r="P137" s="83"/>
      <c r="Q137" s="83"/>
      <c r="R137" s="76"/>
      <c r="S137" s="76"/>
      <c r="T137" s="76"/>
      <c r="U137" s="76"/>
      <c r="V137" s="76"/>
    </row>
    <row r="138" spans="1:22" x14ac:dyDescent="0.25">
      <c r="A138" s="78"/>
      <c r="B138" s="86"/>
      <c r="C138" s="86"/>
      <c r="D138" s="83"/>
      <c r="E138" s="83"/>
      <c r="F138" s="76"/>
      <c r="G138" s="76"/>
      <c r="H138" s="76"/>
      <c r="I138" s="76"/>
      <c r="J138" s="76"/>
      <c r="K138" s="76"/>
      <c r="M138" s="78"/>
      <c r="N138" s="86"/>
      <c r="O138" s="86"/>
      <c r="P138" s="83"/>
      <c r="Q138" s="83"/>
      <c r="R138" s="76"/>
      <c r="S138" s="76"/>
      <c r="T138" s="76"/>
      <c r="U138" s="76"/>
      <c r="V138" s="76"/>
    </row>
    <row r="139" spans="1:22" x14ac:dyDescent="0.25">
      <c r="A139" s="78"/>
      <c r="B139" s="86"/>
      <c r="C139" s="86"/>
      <c r="D139" s="83"/>
      <c r="E139" s="83"/>
      <c r="F139" s="76"/>
      <c r="G139" s="76"/>
      <c r="H139" s="76"/>
      <c r="I139" s="76"/>
      <c r="J139" s="76"/>
      <c r="K139" s="76"/>
      <c r="M139" s="78"/>
      <c r="N139" s="86"/>
      <c r="O139" s="86"/>
      <c r="P139" s="83"/>
      <c r="Q139" s="83"/>
      <c r="R139" s="76"/>
      <c r="S139" s="76"/>
      <c r="T139" s="76"/>
      <c r="U139" s="76"/>
      <c r="V139" s="76"/>
    </row>
    <row r="140" spans="1:22" x14ac:dyDescent="0.25">
      <c r="A140" s="78"/>
      <c r="B140" s="86"/>
      <c r="C140" s="86"/>
      <c r="D140" s="83"/>
      <c r="E140" s="83"/>
      <c r="F140" s="76"/>
      <c r="G140" s="76"/>
      <c r="H140" s="76"/>
      <c r="I140" s="76"/>
      <c r="J140" s="76"/>
      <c r="K140" s="76"/>
      <c r="M140" s="78"/>
      <c r="N140" s="86"/>
      <c r="O140" s="86"/>
      <c r="P140" s="83"/>
      <c r="Q140" s="83"/>
      <c r="R140" s="76"/>
      <c r="S140" s="76"/>
      <c r="T140" s="76"/>
      <c r="U140" s="76"/>
      <c r="V140" s="76"/>
    </row>
    <row r="141" spans="1:22" x14ac:dyDescent="0.25">
      <c r="A141" s="78"/>
      <c r="B141" s="86"/>
      <c r="C141" s="86"/>
      <c r="D141" s="83"/>
      <c r="E141" s="83"/>
      <c r="F141" s="76"/>
      <c r="G141" s="76"/>
      <c r="H141" s="76"/>
      <c r="I141" s="76"/>
      <c r="J141" s="76"/>
      <c r="K141" s="76"/>
      <c r="M141" s="78"/>
      <c r="N141" s="86"/>
      <c r="O141" s="86"/>
      <c r="P141" s="83"/>
      <c r="Q141" s="83"/>
      <c r="R141" s="76"/>
      <c r="S141" s="76"/>
      <c r="T141" s="76"/>
      <c r="U141" s="76"/>
      <c r="V141" s="76"/>
    </row>
    <row r="142" spans="1:22" x14ac:dyDescent="0.25">
      <c r="A142" s="78"/>
      <c r="B142" s="86"/>
      <c r="C142" s="86"/>
      <c r="D142" s="83"/>
      <c r="E142" s="83"/>
      <c r="F142" s="76"/>
      <c r="G142" s="76"/>
      <c r="H142" s="76"/>
      <c r="I142" s="76"/>
      <c r="J142" s="76"/>
      <c r="K142" s="76"/>
      <c r="M142" s="78"/>
      <c r="N142" s="86"/>
      <c r="O142" s="86"/>
      <c r="P142" s="83"/>
      <c r="Q142" s="83"/>
      <c r="R142" s="76"/>
      <c r="S142" s="76"/>
      <c r="T142" s="76"/>
      <c r="U142" s="76"/>
      <c r="V142" s="76"/>
    </row>
    <row r="143" spans="1:22" x14ac:dyDescent="0.25">
      <c r="A143" s="78"/>
      <c r="B143" s="86"/>
      <c r="C143" s="86"/>
      <c r="D143" s="83"/>
      <c r="E143" s="83"/>
      <c r="F143" s="76"/>
      <c r="G143" s="76"/>
      <c r="H143" s="76"/>
      <c r="I143" s="76"/>
      <c r="J143" s="76"/>
      <c r="K143" s="76"/>
      <c r="M143" s="78"/>
      <c r="N143" s="86"/>
      <c r="O143" s="86"/>
      <c r="P143" s="83"/>
      <c r="Q143" s="83"/>
      <c r="R143" s="76"/>
      <c r="S143" s="76"/>
      <c r="T143" s="76"/>
      <c r="U143" s="76"/>
      <c r="V143" s="76"/>
    </row>
    <row r="144" spans="1:22" x14ac:dyDescent="0.25">
      <c r="A144" s="78"/>
      <c r="B144" s="86"/>
      <c r="C144" s="86"/>
      <c r="D144" s="83"/>
      <c r="E144" s="83"/>
      <c r="F144" s="76"/>
      <c r="G144" s="76"/>
      <c r="H144" s="76"/>
      <c r="I144" s="76"/>
      <c r="J144" s="76"/>
      <c r="K144" s="76"/>
      <c r="M144" s="78"/>
      <c r="N144" s="86"/>
      <c r="O144" s="86"/>
      <c r="P144" s="83"/>
      <c r="Q144" s="83"/>
      <c r="R144" s="76"/>
      <c r="S144" s="76"/>
      <c r="T144" s="76"/>
      <c r="U144" s="76"/>
      <c r="V144" s="76"/>
    </row>
    <row r="145" spans="1:22" x14ac:dyDescent="0.25">
      <c r="A145" s="78"/>
      <c r="B145" s="86"/>
      <c r="C145" s="86"/>
      <c r="D145" s="83"/>
      <c r="E145" s="83"/>
      <c r="F145" s="76"/>
      <c r="G145" s="76"/>
      <c r="H145" s="76"/>
      <c r="I145" s="76"/>
      <c r="J145" s="76"/>
      <c r="K145" s="76"/>
      <c r="M145" s="78"/>
      <c r="N145" s="86"/>
      <c r="O145" s="86"/>
      <c r="P145" s="83"/>
      <c r="Q145" s="83"/>
      <c r="R145" s="76"/>
      <c r="S145" s="76"/>
      <c r="T145" s="76"/>
      <c r="U145" s="76"/>
      <c r="V145" s="76"/>
    </row>
    <row r="146" spans="1:22" x14ac:dyDescent="0.25">
      <c r="A146" s="78"/>
      <c r="B146" s="86"/>
      <c r="C146" s="86"/>
      <c r="D146" s="83"/>
      <c r="E146" s="83"/>
      <c r="F146" s="76"/>
      <c r="G146" s="76"/>
      <c r="H146" s="76"/>
      <c r="I146" s="76"/>
      <c r="J146" s="76"/>
      <c r="K146" s="76"/>
      <c r="M146" s="78"/>
      <c r="N146" s="86"/>
      <c r="O146" s="86"/>
      <c r="P146" s="83"/>
      <c r="Q146" s="83"/>
      <c r="R146" s="76"/>
      <c r="S146" s="76"/>
      <c r="T146" s="76"/>
      <c r="U146" s="76"/>
      <c r="V146" s="76"/>
    </row>
    <row r="147" spans="1:22" x14ac:dyDescent="0.25">
      <c r="A147" s="78"/>
      <c r="B147" s="86"/>
      <c r="C147" s="86"/>
      <c r="D147" s="83"/>
      <c r="E147" s="83"/>
      <c r="F147" s="76"/>
      <c r="G147" s="76"/>
      <c r="H147" s="76"/>
      <c r="I147" s="76"/>
      <c r="J147" s="76"/>
      <c r="K147" s="76"/>
      <c r="M147" s="78"/>
      <c r="N147" s="86"/>
      <c r="O147" s="86"/>
      <c r="P147" s="83"/>
      <c r="Q147" s="83"/>
      <c r="R147" s="76"/>
      <c r="S147" s="76"/>
      <c r="T147" s="76"/>
      <c r="U147" s="76"/>
      <c r="V147" s="76"/>
    </row>
    <row r="148" spans="1:22" x14ac:dyDescent="0.25">
      <c r="A148" s="78"/>
      <c r="B148" s="86"/>
      <c r="C148" s="86"/>
      <c r="D148" s="83"/>
      <c r="E148" s="83"/>
      <c r="F148" s="76"/>
      <c r="G148" s="76"/>
      <c r="H148" s="76"/>
      <c r="I148" s="76"/>
      <c r="J148" s="76"/>
      <c r="K148" s="76"/>
      <c r="M148" s="78"/>
      <c r="N148" s="86"/>
      <c r="O148" s="86"/>
      <c r="P148" s="83"/>
      <c r="Q148" s="83"/>
      <c r="R148" s="76"/>
      <c r="S148" s="76"/>
      <c r="T148" s="76"/>
      <c r="U148" s="76"/>
      <c r="V148" s="76"/>
    </row>
    <row r="149" spans="1:22" x14ac:dyDescent="0.25">
      <c r="A149" s="78"/>
      <c r="B149" s="86"/>
      <c r="C149" s="86"/>
      <c r="D149" s="83"/>
      <c r="E149" s="83"/>
      <c r="F149" s="76"/>
      <c r="G149" s="76"/>
      <c r="H149" s="76"/>
      <c r="I149" s="76"/>
      <c r="J149" s="76"/>
      <c r="K149" s="76"/>
      <c r="M149" s="78"/>
      <c r="N149" s="86"/>
      <c r="O149" s="86"/>
      <c r="P149" s="83"/>
      <c r="Q149" s="83"/>
      <c r="R149" s="76"/>
      <c r="S149" s="76"/>
      <c r="T149" s="76"/>
      <c r="U149" s="76"/>
      <c r="V149" s="76"/>
    </row>
    <row r="150" spans="1:22" x14ac:dyDescent="0.25">
      <c r="A150" s="78"/>
      <c r="B150" s="86"/>
      <c r="C150" s="86"/>
      <c r="D150" s="83"/>
      <c r="E150" s="83"/>
      <c r="F150" s="76"/>
      <c r="G150" s="76"/>
      <c r="H150" s="76"/>
      <c r="I150" s="76"/>
      <c r="J150" s="76"/>
      <c r="K150" s="76"/>
      <c r="M150" s="78"/>
      <c r="N150" s="86"/>
      <c r="O150" s="86"/>
      <c r="P150" s="83"/>
      <c r="Q150" s="83"/>
      <c r="R150" s="76"/>
      <c r="S150" s="76"/>
      <c r="T150" s="76"/>
      <c r="U150" s="76"/>
      <c r="V150" s="76"/>
    </row>
    <row r="151" spans="1:22" x14ac:dyDescent="0.25">
      <c r="A151" s="78"/>
      <c r="B151" s="86"/>
      <c r="C151" s="86"/>
      <c r="D151" s="83"/>
      <c r="E151" s="83"/>
      <c r="F151" s="76"/>
      <c r="G151" s="76"/>
      <c r="H151" s="76"/>
      <c r="I151" s="76"/>
      <c r="J151" s="76"/>
      <c r="K151" s="76"/>
      <c r="M151" s="78"/>
      <c r="N151" s="86"/>
      <c r="O151" s="86"/>
      <c r="P151" s="83"/>
      <c r="Q151" s="83"/>
      <c r="R151" s="76"/>
      <c r="S151" s="76"/>
      <c r="T151" s="76"/>
      <c r="U151" s="76"/>
      <c r="V151" s="76"/>
    </row>
    <row r="152" spans="1:22" x14ac:dyDescent="0.25">
      <c r="A152" s="78"/>
      <c r="B152" s="86"/>
      <c r="C152" s="86"/>
      <c r="D152" s="83"/>
      <c r="E152" s="83"/>
      <c r="F152" s="76"/>
      <c r="G152" s="76"/>
      <c r="H152" s="76"/>
      <c r="I152" s="76"/>
      <c r="J152" s="76"/>
      <c r="K152" s="76"/>
      <c r="M152" s="78"/>
      <c r="N152" s="86"/>
      <c r="O152" s="86"/>
      <c r="P152" s="83"/>
      <c r="Q152" s="83"/>
      <c r="R152" s="76"/>
      <c r="S152" s="76"/>
      <c r="T152" s="76"/>
      <c r="U152" s="76"/>
      <c r="V152" s="76"/>
    </row>
    <row r="153" spans="1:22" x14ac:dyDescent="0.25">
      <c r="A153" s="78"/>
      <c r="B153" s="86"/>
      <c r="C153" s="86"/>
      <c r="D153" s="83"/>
      <c r="E153" s="83"/>
      <c r="F153" s="76"/>
      <c r="G153" s="76"/>
      <c r="H153" s="76"/>
      <c r="I153" s="76"/>
      <c r="J153" s="76"/>
      <c r="K153" s="76"/>
      <c r="M153" s="78"/>
      <c r="N153" s="86"/>
      <c r="O153" s="86"/>
      <c r="P153" s="83"/>
      <c r="Q153" s="83"/>
      <c r="R153" s="76"/>
      <c r="S153" s="76"/>
      <c r="T153" s="76"/>
      <c r="U153" s="76"/>
      <c r="V153" s="76"/>
    </row>
    <row r="154" spans="1:22" x14ac:dyDescent="0.25">
      <c r="A154" s="78"/>
      <c r="B154" s="86"/>
      <c r="C154" s="86"/>
      <c r="D154" s="83"/>
      <c r="E154" s="83"/>
      <c r="F154" s="76"/>
      <c r="G154" s="76"/>
      <c r="H154" s="76"/>
      <c r="I154" s="76"/>
      <c r="J154" s="76"/>
      <c r="K154" s="76"/>
      <c r="M154" s="78"/>
      <c r="N154" s="86"/>
      <c r="O154" s="86"/>
      <c r="P154" s="83"/>
      <c r="Q154" s="83"/>
      <c r="R154" s="76"/>
      <c r="S154" s="76"/>
      <c r="T154" s="76"/>
      <c r="U154" s="76"/>
      <c r="V154" s="76"/>
    </row>
    <row r="155" spans="1:22" x14ac:dyDescent="0.25">
      <c r="A155" s="78"/>
      <c r="B155" s="86"/>
      <c r="C155" s="86"/>
      <c r="D155" s="83"/>
      <c r="E155" s="83"/>
      <c r="F155" s="76"/>
      <c r="G155" s="76"/>
      <c r="H155" s="76"/>
      <c r="I155" s="76"/>
      <c r="J155" s="76"/>
      <c r="K155" s="76"/>
      <c r="M155" s="78"/>
      <c r="N155" s="86"/>
      <c r="O155" s="86"/>
      <c r="P155" s="83"/>
      <c r="Q155" s="83"/>
      <c r="R155" s="76"/>
      <c r="S155" s="76"/>
      <c r="T155" s="76"/>
      <c r="U155" s="76"/>
      <c r="V155" s="76"/>
    </row>
    <row r="156" spans="1:22" x14ac:dyDescent="0.25">
      <c r="A156" s="78"/>
      <c r="B156" s="86"/>
      <c r="C156" s="86"/>
      <c r="D156" s="83"/>
      <c r="E156" s="83"/>
      <c r="F156" s="76"/>
      <c r="G156" s="76"/>
      <c r="H156" s="76"/>
      <c r="I156" s="76"/>
      <c r="J156" s="76"/>
      <c r="K156" s="76"/>
      <c r="M156" s="78"/>
      <c r="N156" s="86"/>
      <c r="O156" s="86"/>
      <c r="P156" s="83"/>
      <c r="Q156" s="83"/>
      <c r="R156" s="76"/>
      <c r="S156" s="76"/>
      <c r="T156" s="76"/>
      <c r="U156" s="76"/>
      <c r="V156" s="76"/>
    </row>
    <row r="157" spans="1:22" x14ac:dyDescent="0.25">
      <c r="A157" s="78"/>
      <c r="B157" s="86"/>
      <c r="C157" s="86"/>
      <c r="D157" s="83"/>
      <c r="E157" s="83"/>
      <c r="F157" s="76"/>
      <c r="G157" s="76"/>
      <c r="H157" s="76"/>
      <c r="I157" s="76"/>
      <c r="J157" s="76"/>
      <c r="K157" s="76"/>
      <c r="M157" s="78"/>
      <c r="N157" s="86"/>
      <c r="O157" s="86"/>
      <c r="P157" s="83"/>
      <c r="Q157" s="83"/>
      <c r="R157" s="76"/>
      <c r="S157" s="76"/>
      <c r="T157" s="76"/>
      <c r="U157" s="76"/>
      <c r="V157" s="76"/>
    </row>
    <row r="158" spans="1:22" x14ac:dyDescent="0.25">
      <c r="A158" s="78"/>
      <c r="B158" s="86"/>
      <c r="C158" s="86"/>
      <c r="D158" s="83"/>
      <c r="E158" s="83"/>
      <c r="F158" s="76"/>
      <c r="G158" s="76"/>
      <c r="H158" s="76"/>
      <c r="I158" s="76"/>
      <c r="J158" s="76"/>
      <c r="K158" s="76"/>
      <c r="M158" s="78"/>
      <c r="N158" s="86"/>
      <c r="O158" s="86"/>
      <c r="P158" s="83"/>
      <c r="Q158" s="83"/>
      <c r="R158" s="76"/>
      <c r="S158" s="76"/>
      <c r="T158" s="76"/>
      <c r="U158" s="76"/>
      <c r="V158" s="76"/>
    </row>
    <row r="159" spans="1:22" x14ac:dyDescent="0.25">
      <c r="A159" s="78"/>
      <c r="B159" s="86"/>
      <c r="C159" s="86"/>
      <c r="D159" s="83"/>
      <c r="E159" s="83"/>
      <c r="F159" s="76"/>
      <c r="G159" s="76"/>
      <c r="H159" s="76"/>
      <c r="I159" s="76"/>
      <c r="J159" s="76"/>
      <c r="K159" s="76"/>
      <c r="M159" s="78"/>
      <c r="N159" s="86"/>
      <c r="O159" s="86"/>
      <c r="P159" s="83"/>
      <c r="Q159" s="83"/>
      <c r="R159" s="76"/>
      <c r="S159" s="76"/>
      <c r="T159" s="76"/>
      <c r="U159" s="76"/>
      <c r="V159" s="76"/>
    </row>
    <row r="160" spans="1:22" x14ac:dyDescent="0.25">
      <c r="A160" s="78"/>
      <c r="B160" s="86"/>
      <c r="C160" s="86"/>
      <c r="D160" s="83"/>
      <c r="E160" s="83"/>
      <c r="F160" s="76"/>
      <c r="G160" s="76"/>
      <c r="H160" s="76"/>
      <c r="I160" s="76"/>
      <c r="J160" s="76"/>
      <c r="K160" s="76"/>
      <c r="M160" s="78"/>
      <c r="N160" s="86"/>
      <c r="O160" s="86"/>
      <c r="P160" s="83"/>
      <c r="Q160" s="83"/>
      <c r="R160" s="76"/>
      <c r="S160" s="76"/>
      <c r="T160" s="76"/>
      <c r="U160" s="76"/>
      <c r="V160" s="76"/>
    </row>
    <row r="161" spans="1:22" x14ac:dyDescent="0.25">
      <c r="A161" s="78"/>
      <c r="B161" s="86"/>
      <c r="C161" s="86"/>
      <c r="D161" s="83"/>
      <c r="E161" s="83"/>
      <c r="F161" s="76"/>
      <c r="G161" s="76"/>
      <c r="H161" s="76"/>
      <c r="I161" s="76"/>
      <c r="J161" s="76"/>
      <c r="K161" s="76"/>
      <c r="M161" s="78"/>
      <c r="N161" s="86"/>
      <c r="O161" s="86"/>
      <c r="P161" s="83"/>
      <c r="Q161" s="83"/>
      <c r="R161" s="76"/>
      <c r="S161" s="76"/>
      <c r="T161" s="76"/>
      <c r="U161" s="76"/>
      <c r="V161" s="76"/>
    </row>
    <row r="162" spans="1:22" x14ac:dyDescent="0.25">
      <c r="A162" s="78"/>
      <c r="B162" s="86"/>
      <c r="C162" s="86"/>
      <c r="D162" s="83"/>
      <c r="E162" s="83"/>
      <c r="F162" s="76"/>
      <c r="G162" s="76"/>
      <c r="H162" s="76"/>
      <c r="I162" s="76"/>
      <c r="J162" s="76"/>
      <c r="K162" s="76"/>
      <c r="M162" s="78"/>
      <c r="N162" s="86"/>
      <c r="O162" s="86"/>
      <c r="P162" s="83"/>
      <c r="Q162" s="83"/>
      <c r="R162" s="76"/>
      <c r="S162" s="76"/>
      <c r="T162" s="76"/>
      <c r="U162" s="76"/>
      <c r="V162" s="76"/>
    </row>
    <row r="163" spans="1:22" x14ac:dyDescent="0.25">
      <c r="A163" s="78"/>
      <c r="B163" s="86"/>
      <c r="C163" s="86"/>
      <c r="D163" s="83"/>
      <c r="E163" s="83"/>
      <c r="F163" s="76"/>
      <c r="G163" s="76"/>
      <c r="H163" s="76"/>
      <c r="I163" s="76"/>
      <c r="J163" s="76"/>
      <c r="K163" s="76"/>
      <c r="M163" s="78"/>
      <c r="N163" s="86"/>
      <c r="O163" s="86"/>
      <c r="P163" s="83"/>
      <c r="Q163" s="83"/>
      <c r="R163" s="76"/>
      <c r="S163" s="76"/>
      <c r="T163" s="76"/>
      <c r="U163" s="76"/>
      <c r="V163" s="76"/>
    </row>
    <row r="164" spans="1:22" x14ac:dyDescent="0.25">
      <c r="A164" s="78"/>
      <c r="B164" s="86"/>
      <c r="C164" s="86"/>
      <c r="D164" s="83"/>
      <c r="E164" s="83"/>
      <c r="F164" s="76"/>
      <c r="G164" s="76"/>
      <c r="H164" s="76"/>
      <c r="I164" s="76"/>
      <c r="J164" s="76"/>
      <c r="K164" s="76"/>
      <c r="M164" s="78"/>
      <c r="N164" s="86"/>
      <c r="O164" s="86"/>
      <c r="P164" s="83"/>
      <c r="Q164" s="83"/>
      <c r="R164" s="76"/>
      <c r="S164" s="76"/>
      <c r="T164" s="76"/>
      <c r="U164" s="76"/>
      <c r="V164" s="76"/>
    </row>
    <row r="165" spans="1:22" x14ac:dyDescent="0.25">
      <c r="A165" s="78"/>
      <c r="B165" s="86"/>
      <c r="C165" s="86"/>
      <c r="D165" s="83"/>
      <c r="E165" s="83"/>
      <c r="F165" s="76"/>
      <c r="G165" s="76"/>
      <c r="H165" s="76"/>
      <c r="I165" s="76"/>
      <c r="J165" s="76"/>
      <c r="K165" s="76"/>
      <c r="M165" s="78"/>
      <c r="N165" s="86"/>
      <c r="O165" s="86"/>
      <c r="P165" s="83"/>
      <c r="Q165" s="83"/>
      <c r="R165" s="76"/>
      <c r="S165" s="76"/>
      <c r="T165" s="76"/>
      <c r="U165" s="76"/>
      <c r="V165" s="76"/>
    </row>
    <row r="166" spans="1:22" x14ac:dyDescent="0.25">
      <c r="A166" s="78"/>
      <c r="B166" s="86"/>
      <c r="C166" s="86"/>
      <c r="D166" s="83"/>
      <c r="E166" s="83"/>
      <c r="F166" s="76"/>
      <c r="G166" s="76"/>
      <c r="H166" s="76"/>
      <c r="I166" s="76"/>
      <c r="J166" s="76"/>
      <c r="K166" s="76"/>
      <c r="M166" s="78"/>
      <c r="N166" s="86"/>
      <c r="O166" s="86"/>
      <c r="P166" s="83"/>
      <c r="Q166" s="83"/>
      <c r="R166" s="76"/>
      <c r="S166" s="76"/>
      <c r="T166" s="76"/>
      <c r="U166" s="76"/>
      <c r="V166" s="76"/>
    </row>
    <row r="167" spans="1:22" x14ac:dyDescent="0.25">
      <c r="A167" s="78"/>
      <c r="B167" s="86"/>
      <c r="C167" s="86"/>
      <c r="D167" s="83"/>
      <c r="E167" s="83"/>
      <c r="F167" s="76"/>
      <c r="G167" s="76"/>
      <c r="H167" s="76"/>
      <c r="I167" s="76"/>
      <c r="J167" s="76"/>
      <c r="K167" s="76"/>
      <c r="M167" s="78"/>
      <c r="N167" s="86"/>
      <c r="O167" s="86"/>
      <c r="P167" s="83"/>
      <c r="Q167" s="83"/>
      <c r="R167" s="76"/>
      <c r="S167" s="76"/>
      <c r="T167" s="76"/>
      <c r="U167" s="76"/>
      <c r="V167" s="76"/>
    </row>
    <row r="168" spans="1:22" x14ac:dyDescent="0.25">
      <c r="A168" s="78"/>
      <c r="B168" s="78"/>
      <c r="C168" s="78"/>
      <c r="D168" s="80"/>
      <c r="E168" s="80"/>
      <c r="F168" s="76"/>
      <c r="G168" s="76"/>
      <c r="H168" s="76"/>
      <c r="I168" s="76"/>
      <c r="J168" s="76"/>
      <c r="K168" s="76"/>
      <c r="M168" s="78"/>
      <c r="N168" s="78"/>
      <c r="O168" s="78"/>
      <c r="P168" s="80"/>
      <c r="Q168" s="80"/>
      <c r="R168" s="76"/>
      <c r="S168" s="76"/>
      <c r="T168" s="76"/>
      <c r="U168" s="76"/>
      <c r="V168" s="76"/>
    </row>
    <row r="169" spans="1:22" x14ac:dyDescent="0.25">
      <c r="A169" s="78"/>
      <c r="B169" s="78"/>
      <c r="C169" s="78"/>
      <c r="D169" s="80"/>
      <c r="E169" s="80"/>
      <c r="F169" s="76"/>
      <c r="G169" s="76"/>
      <c r="H169" s="76"/>
      <c r="I169" s="76"/>
      <c r="J169" s="76"/>
      <c r="K169" s="76"/>
      <c r="M169" s="78"/>
      <c r="N169" s="78"/>
      <c r="O169" s="78"/>
      <c r="P169" s="80"/>
      <c r="Q169" s="80"/>
      <c r="R169" s="76"/>
      <c r="S169" s="76"/>
      <c r="T169" s="76"/>
      <c r="U169" s="76"/>
      <c r="V169" s="76"/>
    </row>
    <row r="170" spans="1:22" x14ac:dyDescent="0.25">
      <c r="A170" s="78"/>
      <c r="B170" s="78"/>
      <c r="C170" s="78"/>
      <c r="D170" s="80"/>
      <c r="E170" s="80"/>
      <c r="F170" s="76"/>
      <c r="G170" s="76"/>
      <c r="H170" s="76"/>
      <c r="I170" s="76"/>
      <c r="J170" s="76"/>
      <c r="K170" s="76"/>
      <c r="M170" s="78"/>
      <c r="N170" s="78"/>
      <c r="O170" s="78"/>
      <c r="P170" s="80"/>
      <c r="Q170" s="80"/>
      <c r="R170" s="76"/>
      <c r="S170" s="76"/>
      <c r="T170" s="76"/>
      <c r="U170" s="76"/>
      <c r="V170" s="76"/>
    </row>
    <row r="171" spans="1:22" x14ac:dyDescent="0.25">
      <c r="A171" s="78"/>
      <c r="B171" s="78"/>
      <c r="C171" s="78"/>
      <c r="D171" s="80"/>
      <c r="E171" s="80"/>
      <c r="F171" s="76"/>
      <c r="G171" s="76"/>
      <c r="H171" s="76"/>
      <c r="I171" s="76"/>
      <c r="J171" s="76"/>
      <c r="K171" s="76"/>
      <c r="M171" s="78"/>
      <c r="N171" s="78"/>
      <c r="O171" s="78"/>
      <c r="P171" s="80"/>
      <c r="Q171" s="80"/>
      <c r="R171" s="76"/>
      <c r="S171" s="76"/>
      <c r="T171" s="76"/>
      <c r="U171" s="76"/>
      <c r="V171" s="76"/>
    </row>
    <row r="172" spans="1:22" x14ac:dyDescent="0.25">
      <c r="A172" s="78"/>
      <c r="B172" s="78"/>
      <c r="C172" s="78"/>
      <c r="D172" s="80"/>
      <c r="E172" s="80"/>
      <c r="F172" s="76"/>
      <c r="G172" s="76"/>
      <c r="H172" s="76"/>
      <c r="I172" s="76"/>
      <c r="J172" s="76"/>
      <c r="K172" s="76"/>
      <c r="M172" s="78"/>
      <c r="N172" s="78"/>
      <c r="O172" s="78"/>
      <c r="P172" s="80"/>
      <c r="Q172" s="80"/>
      <c r="R172" s="76"/>
      <c r="S172" s="76"/>
      <c r="T172" s="76"/>
      <c r="U172" s="76"/>
      <c r="V172" s="76"/>
    </row>
    <row r="173" spans="1:22" x14ac:dyDescent="0.25">
      <c r="A173" s="78"/>
      <c r="B173" s="78"/>
      <c r="C173" s="78"/>
      <c r="D173" s="80"/>
      <c r="E173" s="80"/>
      <c r="F173" s="76"/>
      <c r="G173" s="76"/>
      <c r="H173" s="76"/>
      <c r="I173" s="76"/>
      <c r="J173" s="76"/>
      <c r="K173" s="76"/>
      <c r="M173" s="78"/>
      <c r="N173" s="78"/>
      <c r="O173" s="78"/>
      <c r="P173" s="80"/>
      <c r="Q173" s="80"/>
      <c r="R173" s="76"/>
      <c r="S173" s="76"/>
      <c r="T173" s="76"/>
      <c r="U173" s="76"/>
      <c r="V173" s="76"/>
    </row>
    <row r="174" spans="1:22" x14ac:dyDescent="0.25">
      <c r="A174" s="78"/>
      <c r="B174" s="78"/>
      <c r="C174" s="78"/>
      <c r="D174" s="80"/>
      <c r="E174" s="80"/>
      <c r="F174" s="76"/>
      <c r="G174" s="76"/>
      <c r="H174" s="76"/>
      <c r="I174" s="76"/>
      <c r="J174" s="76"/>
      <c r="K174" s="76"/>
      <c r="M174" s="78"/>
      <c r="N174" s="78"/>
      <c r="O174" s="78"/>
      <c r="P174" s="80"/>
      <c r="Q174" s="80"/>
      <c r="R174" s="76"/>
      <c r="S174" s="76"/>
      <c r="T174" s="76"/>
      <c r="U174" s="76"/>
      <c r="V174" s="76"/>
    </row>
    <row r="175" spans="1:22" x14ac:dyDescent="0.25">
      <c r="A175" s="78"/>
      <c r="B175" s="78"/>
      <c r="C175" s="78"/>
      <c r="D175" s="80"/>
      <c r="E175" s="80"/>
      <c r="F175" s="76"/>
      <c r="G175" s="76"/>
      <c r="H175" s="76"/>
      <c r="I175" s="76"/>
      <c r="J175" s="76"/>
      <c r="K175" s="76"/>
      <c r="M175" s="78"/>
      <c r="N175" s="78"/>
      <c r="O175" s="78"/>
      <c r="P175" s="80"/>
      <c r="Q175" s="80"/>
      <c r="R175" s="76"/>
      <c r="S175" s="76"/>
      <c r="T175" s="76"/>
      <c r="U175" s="76"/>
      <c r="V175" s="76"/>
    </row>
    <row r="176" spans="1:22" x14ac:dyDescent="0.25">
      <c r="A176" s="78"/>
      <c r="B176" s="78"/>
      <c r="C176" s="78"/>
      <c r="D176" s="80"/>
      <c r="E176" s="80"/>
      <c r="F176" s="76"/>
      <c r="G176" s="76"/>
      <c r="H176" s="76"/>
      <c r="I176" s="76"/>
      <c r="J176" s="76"/>
      <c r="K176" s="76"/>
      <c r="M176" s="78"/>
      <c r="N176" s="78"/>
      <c r="O176" s="78"/>
      <c r="P176" s="80"/>
      <c r="Q176" s="80"/>
      <c r="R176" s="76"/>
      <c r="S176" s="76"/>
      <c r="T176" s="76"/>
      <c r="U176" s="76"/>
      <c r="V176" s="76"/>
    </row>
    <row r="177" spans="1:22" x14ac:dyDescent="0.25">
      <c r="A177" s="78"/>
      <c r="B177" s="78"/>
      <c r="C177" s="78"/>
      <c r="D177" s="80"/>
      <c r="E177" s="80"/>
      <c r="F177" s="76"/>
      <c r="G177" s="76"/>
      <c r="H177" s="76"/>
      <c r="I177" s="76"/>
      <c r="J177" s="76"/>
      <c r="K177" s="76"/>
      <c r="M177" s="78"/>
      <c r="N177" s="78"/>
      <c r="O177" s="78"/>
      <c r="P177" s="80"/>
      <c r="Q177" s="80"/>
      <c r="R177" s="76"/>
      <c r="S177" s="76"/>
      <c r="T177" s="76"/>
      <c r="U177" s="76"/>
      <c r="V177" s="76"/>
    </row>
    <row r="178" spans="1:22" x14ac:dyDescent="0.25">
      <c r="A178" s="78"/>
      <c r="B178" s="78"/>
      <c r="C178" s="78"/>
      <c r="D178" s="80"/>
      <c r="E178" s="80"/>
      <c r="F178" s="76"/>
      <c r="G178" s="76"/>
      <c r="H178" s="76"/>
      <c r="I178" s="76"/>
      <c r="J178" s="76"/>
      <c r="K178" s="76"/>
      <c r="M178" s="78"/>
      <c r="N178" s="78"/>
      <c r="O178" s="78"/>
      <c r="P178" s="80"/>
      <c r="Q178" s="80"/>
      <c r="R178" s="76"/>
      <c r="S178" s="76"/>
      <c r="T178" s="76"/>
      <c r="U178" s="76"/>
      <c r="V178" s="76"/>
    </row>
    <row r="179" spans="1:22" x14ac:dyDescent="0.25">
      <c r="A179" s="78"/>
      <c r="B179" s="78"/>
      <c r="C179" s="78"/>
      <c r="D179" s="80"/>
      <c r="E179" s="80"/>
      <c r="F179" s="76"/>
      <c r="G179" s="76"/>
      <c r="H179" s="76"/>
      <c r="I179" s="76"/>
      <c r="J179" s="76"/>
      <c r="K179" s="76"/>
      <c r="M179" s="78"/>
      <c r="N179" s="78"/>
      <c r="O179" s="78"/>
      <c r="P179" s="80"/>
      <c r="Q179" s="80"/>
      <c r="R179" s="76"/>
      <c r="S179" s="76"/>
      <c r="T179" s="76"/>
      <c r="U179" s="76"/>
      <c r="V179" s="76"/>
    </row>
    <row r="180" spans="1:22" x14ac:dyDescent="0.25">
      <c r="A180" s="78"/>
      <c r="B180" s="78"/>
      <c r="C180" s="78"/>
      <c r="D180" s="80"/>
      <c r="E180" s="80"/>
      <c r="F180" s="76"/>
      <c r="G180" s="76"/>
      <c r="H180" s="76"/>
      <c r="I180" s="76"/>
      <c r="J180" s="76"/>
      <c r="K180" s="76"/>
      <c r="M180" s="78"/>
      <c r="N180" s="78"/>
      <c r="O180" s="78"/>
      <c r="P180" s="80"/>
      <c r="Q180" s="80"/>
      <c r="R180" s="76"/>
      <c r="S180" s="76"/>
      <c r="T180" s="76"/>
      <c r="U180" s="76"/>
      <c r="V180" s="76"/>
    </row>
    <row r="181" spans="1:22" x14ac:dyDescent="0.25">
      <c r="A181" s="78"/>
      <c r="B181" s="78"/>
      <c r="C181" s="78"/>
      <c r="D181" s="80"/>
      <c r="E181" s="80"/>
      <c r="F181" s="76"/>
      <c r="G181" s="76"/>
      <c r="H181" s="76"/>
      <c r="I181" s="76"/>
      <c r="J181" s="76"/>
      <c r="K181" s="76"/>
      <c r="M181" s="78"/>
      <c r="N181" s="78"/>
      <c r="O181" s="78"/>
      <c r="P181" s="80"/>
      <c r="Q181" s="80"/>
      <c r="R181" s="76"/>
      <c r="S181" s="76"/>
      <c r="T181" s="76"/>
      <c r="U181" s="76"/>
      <c r="V181" s="76"/>
    </row>
    <row r="182" spans="1:22" x14ac:dyDescent="0.25">
      <c r="A182" s="78"/>
      <c r="B182" s="78"/>
      <c r="C182" s="78"/>
      <c r="D182" s="80"/>
      <c r="E182" s="80"/>
      <c r="F182" s="76"/>
      <c r="G182" s="76"/>
      <c r="H182" s="76"/>
      <c r="I182" s="76"/>
      <c r="J182" s="76"/>
      <c r="K182" s="76"/>
      <c r="M182" s="78"/>
      <c r="N182" s="78"/>
      <c r="O182" s="78"/>
      <c r="P182" s="80"/>
      <c r="Q182" s="80"/>
      <c r="R182" s="76"/>
      <c r="S182" s="76"/>
      <c r="T182" s="76"/>
      <c r="U182" s="76"/>
      <c r="V182" s="76"/>
    </row>
    <row r="183" spans="1:22" x14ac:dyDescent="0.25">
      <c r="A183" s="78"/>
      <c r="B183" s="78"/>
      <c r="C183" s="78"/>
      <c r="D183" s="80"/>
      <c r="E183" s="80"/>
      <c r="F183" s="76"/>
      <c r="G183" s="76"/>
      <c r="H183" s="76"/>
      <c r="I183" s="76"/>
      <c r="J183" s="76"/>
      <c r="K183" s="76"/>
      <c r="M183" s="78"/>
      <c r="N183" s="78"/>
      <c r="O183" s="78"/>
      <c r="P183" s="80"/>
      <c r="Q183" s="80"/>
      <c r="R183" s="76"/>
      <c r="S183" s="76"/>
      <c r="T183" s="76"/>
      <c r="U183" s="76"/>
      <c r="V183" s="76"/>
    </row>
    <row r="184" spans="1:22" x14ac:dyDescent="0.25">
      <c r="A184" s="78"/>
      <c r="B184" s="78"/>
      <c r="C184" s="78"/>
      <c r="D184" s="80"/>
      <c r="E184" s="80"/>
      <c r="F184" s="76"/>
      <c r="G184" s="76"/>
      <c r="H184" s="76"/>
      <c r="I184" s="76"/>
      <c r="J184" s="76"/>
      <c r="K184" s="76"/>
      <c r="M184" s="78"/>
      <c r="N184" s="78"/>
      <c r="O184" s="78"/>
      <c r="P184" s="80"/>
      <c r="Q184" s="80"/>
      <c r="R184" s="76"/>
      <c r="S184" s="76"/>
      <c r="T184" s="76"/>
      <c r="U184" s="76"/>
      <c r="V184" s="76"/>
    </row>
    <row r="185" spans="1:22" x14ac:dyDescent="0.25">
      <c r="A185" s="78"/>
      <c r="B185" s="78"/>
      <c r="C185" s="78"/>
      <c r="D185" s="80"/>
      <c r="E185" s="80"/>
      <c r="F185" s="76"/>
      <c r="G185" s="76"/>
      <c r="H185" s="76"/>
      <c r="I185" s="76"/>
      <c r="J185" s="76"/>
      <c r="K185" s="76"/>
      <c r="M185" s="78"/>
      <c r="N185" s="78"/>
      <c r="O185" s="78"/>
      <c r="P185" s="80"/>
      <c r="Q185" s="80"/>
      <c r="R185" s="76"/>
      <c r="S185" s="76"/>
      <c r="T185" s="76"/>
      <c r="U185" s="76"/>
      <c r="V185" s="76"/>
    </row>
    <row r="186" spans="1:22" x14ac:dyDescent="0.25">
      <c r="A186" s="78"/>
      <c r="B186" s="78"/>
      <c r="C186" s="78"/>
      <c r="D186" s="80"/>
      <c r="E186" s="80"/>
      <c r="F186" s="76"/>
      <c r="G186" s="76"/>
      <c r="H186" s="76"/>
      <c r="I186" s="76"/>
      <c r="J186" s="76"/>
      <c r="K186" s="76"/>
      <c r="M186" s="78"/>
      <c r="N186" s="78"/>
      <c r="O186" s="78"/>
      <c r="P186" s="80"/>
      <c r="Q186" s="80"/>
      <c r="R186" s="76"/>
      <c r="S186" s="76"/>
      <c r="T186" s="76"/>
      <c r="U186" s="76"/>
      <c r="V186" s="76"/>
    </row>
    <row r="187" spans="1:22" x14ac:dyDescent="0.25">
      <c r="A187" s="78"/>
      <c r="B187" s="78"/>
      <c r="C187" s="78"/>
      <c r="D187" s="80"/>
      <c r="E187" s="80"/>
      <c r="F187" s="76"/>
      <c r="G187" s="76"/>
      <c r="H187" s="76"/>
      <c r="I187" s="76"/>
      <c r="J187" s="76"/>
      <c r="K187" s="76"/>
      <c r="M187" s="78"/>
      <c r="N187" s="78"/>
      <c r="O187" s="78"/>
      <c r="P187" s="80"/>
      <c r="Q187" s="80"/>
      <c r="R187" s="76"/>
      <c r="S187" s="76"/>
      <c r="T187" s="76"/>
      <c r="U187" s="76"/>
      <c r="V187" s="76"/>
    </row>
    <row r="188" spans="1:22" x14ac:dyDescent="0.25">
      <c r="A188" s="78"/>
      <c r="B188" s="78"/>
      <c r="C188" s="78"/>
      <c r="D188" s="80"/>
      <c r="E188" s="80"/>
      <c r="F188" s="76"/>
      <c r="G188" s="76"/>
      <c r="H188" s="76"/>
      <c r="I188" s="76"/>
      <c r="J188" s="76"/>
      <c r="K188" s="76"/>
      <c r="M188" s="78"/>
      <c r="N188" s="78"/>
      <c r="O188" s="78"/>
      <c r="P188" s="80"/>
      <c r="Q188" s="80"/>
      <c r="R188" s="76"/>
      <c r="S188" s="76"/>
      <c r="T188" s="76"/>
      <c r="U188" s="76"/>
      <c r="V188" s="76"/>
    </row>
    <row r="189" spans="1:22" x14ac:dyDescent="0.25">
      <c r="A189" s="78"/>
      <c r="B189" s="78"/>
      <c r="C189" s="78"/>
      <c r="D189" s="80"/>
      <c r="E189" s="80"/>
      <c r="F189" s="76"/>
      <c r="G189" s="76"/>
      <c r="H189" s="76"/>
      <c r="I189" s="76"/>
      <c r="J189" s="76"/>
      <c r="K189" s="76"/>
      <c r="M189" s="78"/>
      <c r="N189" s="78"/>
      <c r="O189" s="78"/>
      <c r="P189" s="80"/>
      <c r="Q189" s="80"/>
      <c r="R189" s="76"/>
      <c r="S189" s="76"/>
      <c r="T189" s="76"/>
      <c r="U189" s="76"/>
      <c r="V189" s="76"/>
    </row>
    <row r="190" spans="1:22" x14ac:dyDescent="0.25">
      <c r="A190" s="78"/>
      <c r="B190" s="78"/>
      <c r="C190" s="78"/>
      <c r="D190" s="80"/>
      <c r="E190" s="80"/>
      <c r="F190" s="76"/>
      <c r="G190" s="76"/>
      <c r="H190" s="76"/>
      <c r="I190" s="76"/>
      <c r="J190" s="76"/>
      <c r="K190" s="76"/>
      <c r="M190" s="78"/>
      <c r="N190" s="78"/>
      <c r="O190" s="78"/>
      <c r="P190" s="80"/>
      <c r="Q190" s="80"/>
      <c r="R190" s="76"/>
      <c r="S190" s="76"/>
      <c r="T190" s="76"/>
      <c r="U190" s="76"/>
      <c r="V190" s="76"/>
    </row>
    <row r="191" spans="1:22" x14ac:dyDescent="0.25">
      <c r="A191" s="78"/>
      <c r="B191" s="78"/>
      <c r="C191" s="78"/>
      <c r="D191" s="80"/>
      <c r="E191" s="80"/>
      <c r="F191" s="76"/>
      <c r="G191" s="76"/>
      <c r="H191" s="76"/>
      <c r="I191" s="76"/>
      <c r="J191" s="76"/>
      <c r="K191" s="76"/>
      <c r="M191" s="78"/>
      <c r="N191" s="78"/>
      <c r="O191" s="78"/>
      <c r="P191" s="80"/>
      <c r="Q191" s="80"/>
      <c r="R191" s="76"/>
      <c r="S191" s="76"/>
      <c r="T191" s="76"/>
      <c r="U191" s="76"/>
      <c r="V191" s="76"/>
    </row>
    <row r="192" spans="1:22" x14ac:dyDescent="0.25">
      <c r="A192" s="75"/>
      <c r="B192" s="75"/>
      <c r="C192" s="75"/>
      <c r="D192" s="76"/>
      <c r="E192" s="76"/>
      <c r="F192" s="76"/>
      <c r="G192" s="76"/>
      <c r="H192" s="76"/>
      <c r="I192" s="76"/>
      <c r="J192" s="76"/>
      <c r="K192" s="76"/>
      <c r="M192" s="75"/>
      <c r="N192" s="75"/>
      <c r="O192" s="75"/>
      <c r="P192" s="76"/>
      <c r="Q192" s="76"/>
      <c r="R192" s="76"/>
      <c r="S192" s="76"/>
      <c r="T192" s="76"/>
      <c r="U192" s="76"/>
      <c r="V192" s="76"/>
    </row>
    <row r="193" spans="1:22" x14ac:dyDescent="0.25">
      <c r="A193" s="75"/>
      <c r="B193" s="75"/>
      <c r="C193" s="75"/>
      <c r="D193" s="76"/>
      <c r="E193" s="76"/>
      <c r="F193" s="76"/>
      <c r="G193" s="76"/>
      <c r="H193" s="76"/>
      <c r="I193" s="76"/>
      <c r="J193" s="76"/>
      <c r="K193" s="76"/>
      <c r="M193" s="75"/>
      <c r="N193" s="75"/>
      <c r="O193" s="75"/>
      <c r="P193" s="76"/>
      <c r="Q193" s="76"/>
      <c r="R193" s="76"/>
      <c r="S193" s="76"/>
      <c r="T193" s="76"/>
      <c r="U193" s="76"/>
      <c r="V193" s="76"/>
    </row>
    <row r="194" spans="1:22" x14ac:dyDescent="0.25">
      <c r="A194" s="75"/>
      <c r="B194" s="75"/>
      <c r="C194" s="75"/>
      <c r="D194" s="76"/>
      <c r="E194" s="76"/>
      <c r="F194" s="76"/>
      <c r="G194" s="76"/>
      <c r="H194" s="76"/>
      <c r="I194" s="76"/>
      <c r="J194" s="76"/>
      <c r="K194" s="76"/>
      <c r="M194" s="75"/>
      <c r="N194" s="75"/>
      <c r="O194" s="75"/>
      <c r="P194" s="76"/>
      <c r="Q194" s="76"/>
      <c r="R194" s="76"/>
      <c r="S194" s="76"/>
      <c r="T194" s="76"/>
      <c r="U194" s="76"/>
      <c r="V194" s="76"/>
    </row>
    <row r="195" spans="1:22" x14ac:dyDescent="0.25">
      <c r="A195" s="75"/>
      <c r="B195" s="75"/>
      <c r="C195" s="75"/>
      <c r="D195" s="76"/>
      <c r="E195" s="76"/>
      <c r="F195" s="76"/>
      <c r="G195" s="76"/>
      <c r="H195" s="76"/>
      <c r="I195" s="76"/>
      <c r="J195" s="76"/>
      <c r="K195" s="76"/>
      <c r="M195" s="75"/>
      <c r="N195" s="75"/>
      <c r="O195" s="75"/>
      <c r="P195" s="76"/>
      <c r="Q195" s="76"/>
      <c r="R195" s="76"/>
      <c r="S195" s="76"/>
      <c r="T195" s="76"/>
      <c r="U195" s="76"/>
      <c r="V195" s="76"/>
    </row>
    <row r="196" spans="1:22" x14ac:dyDescent="0.25">
      <c r="A196" s="75"/>
      <c r="B196" s="75"/>
      <c r="C196" s="75"/>
      <c r="D196" s="76"/>
      <c r="E196" s="76"/>
      <c r="F196" s="76"/>
      <c r="G196" s="76"/>
      <c r="H196" s="76"/>
      <c r="I196" s="76"/>
      <c r="J196" s="76"/>
      <c r="K196" s="76"/>
      <c r="M196" s="75"/>
      <c r="N196" s="75"/>
      <c r="O196" s="75"/>
      <c r="P196" s="76"/>
      <c r="Q196" s="76"/>
      <c r="R196" s="76"/>
      <c r="S196" s="76"/>
      <c r="T196" s="76"/>
      <c r="U196" s="76"/>
      <c r="V196" s="76"/>
    </row>
    <row r="197" spans="1:22" x14ac:dyDescent="0.25">
      <c r="A197" s="75"/>
      <c r="B197" s="75"/>
      <c r="C197" s="75"/>
      <c r="D197" s="76"/>
      <c r="E197" s="76"/>
      <c r="F197" s="76"/>
      <c r="G197" s="76"/>
      <c r="H197" s="76"/>
      <c r="I197" s="76"/>
      <c r="J197" s="76"/>
      <c r="K197" s="76"/>
      <c r="M197" s="75"/>
      <c r="N197" s="75"/>
      <c r="O197" s="75"/>
      <c r="P197" s="76"/>
      <c r="Q197" s="76"/>
      <c r="R197" s="76"/>
      <c r="S197" s="76"/>
      <c r="T197" s="76"/>
      <c r="U197" s="76"/>
      <c r="V197" s="76"/>
    </row>
    <row r="198" spans="1:22" x14ac:dyDescent="0.25">
      <c r="A198" s="75"/>
      <c r="B198" s="75"/>
      <c r="C198" s="75"/>
      <c r="D198" s="76"/>
      <c r="E198" s="76"/>
      <c r="F198" s="76"/>
      <c r="G198" s="76"/>
      <c r="H198" s="76"/>
      <c r="I198" s="76"/>
      <c r="J198" s="76"/>
      <c r="K198" s="76"/>
      <c r="M198" s="75"/>
      <c r="N198" s="75"/>
      <c r="O198" s="75"/>
      <c r="P198" s="76"/>
      <c r="Q198" s="76"/>
      <c r="R198" s="76"/>
      <c r="S198" s="76"/>
      <c r="T198" s="76"/>
      <c r="U198" s="76"/>
      <c r="V198" s="76"/>
    </row>
    <row r="199" spans="1:22" x14ac:dyDescent="0.25">
      <c r="A199" s="75"/>
      <c r="B199" s="75"/>
      <c r="C199" s="75"/>
      <c r="D199" s="76"/>
      <c r="E199" s="76"/>
      <c r="F199" s="76"/>
      <c r="G199" s="76"/>
      <c r="H199" s="76"/>
      <c r="I199" s="76"/>
      <c r="J199" s="76"/>
      <c r="K199" s="76"/>
      <c r="M199" s="75"/>
      <c r="N199" s="75"/>
      <c r="O199" s="75"/>
      <c r="P199" s="76"/>
      <c r="Q199" s="76"/>
      <c r="R199" s="76"/>
      <c r="S199" s="76"/>
      <c r="T199" s="76"/>
      <c r="U199" s="76"/>
      <c r="V199" s="76"/>
    </row>
    <row r="200" spans="1:22" x14ac:dyDescent="0.25">
      <c r="A200" s="75"/>
      <c r="B200" s="75"/>
      <c r="C200" s="75"/>
      <c r="D200" s="76"/>
      <c r="E200" s="76"/>
      <c r="F200" s="76"/>
      <c r="G200" s="76"/>
      <c r="H200" s="76"/>
      <c r="I200" s="76"/>
      <c r="J200" s="76"/>
      <c r="K200" s="76"/>
      <c r="M200" s="75"/>
      <c r="N200" s="75"/>
      <c r="O200" s="75"/>
      <c r="P200" s="76"/>
      <c r="Q200" s="76"/>
      <c r="R200" s="76"/>
      <c r="S200" s="76"/>
      <c r="T200" s="76"/>
      <c r="U200" s="76"/>
      <c r="V200" s="76"/>
    </row>
    <row r="201" spans="1:22" x14ac:dyDescent="0.25">
      <c r="A201" s="75"/>
      <c r="B201" s="75"/>
      <c r="C201" s="75"/>
      <c r="D201" s="76"/>
      <c r="E201" s="76"/>
      <c r="F201" s="76"/>
      <c r="G201" s="76"/>
      <c r="H201" s="76"/>
      <c r="I201" s="76"/>
      <c r="J201" s="76"/>
      <c r="K201" s="76"/>
      <c r="M201" s="75"/>
      <c r="N201" s="75"/>
      <c r="O201" s="75"/>
      <c r="P201" s="76"/>
      <c r="Q201" s="76"/>
      <c r="R201" s="76"/>
      <c r="S201" s="76"/>
      <c r="T201" s="76"/>
      <c r="U201" s="76"/>
      <c r="V201" s="76"/>
    </row>
    <row r="202" spans="1:22" x14ac:dyDescent="0.25">
      <c r="A202" s="75"/>
      <c r="B202" s="75"/>
      <c r="C202" s="75"/>
      <c r="D202" s="76"/>
      <c r="E202" s="76"/>
      <c r="F202" s="76"/>
      <c r="G202" s="76"/>
      <c r="H202" s="76"/>
      <c r="I202" s="76"/>
      <c r="J202" s="76"/>
      <c r="K202" s="76"/>
      <c r="M202" s="75"/>
      <c r="N202" s="75"/>
      <c r="O202" s="75"/>
      <c r="P202" s="76"/>
      <c r="Q202" s="76"/>
      <c r="R202" s="76"/>
      <c r="S202" s="76"/>
      <c r="T202" s="76"/>
      <c r="U202" s="76"/>
      <c r="V202" s="76"/>
    </row>
    <row r="203" spans="1:22" x14ac:dyDescent="0.25">
      <c r="A203" s="75"/>
      <c r="B203" s="75"/>
      <c r="C203" s="75"/>
      <c r="D203" s="76"/>
      <c r="E203" s="76"/>
      <c r="F203" s="76"/>
      <c r="G203" s="76"/>
      <c r="H203" s="76"/>
      <c r="I203" s="76"/>
      <c r="J203" s="76"/>
      <c r="K203" s="76"/>
      <c r="M203" s="75"/>
      <c r="N203" s="75"/>
      <c r="O203" s="75"/>
      <c r="P203" s="76"/>
      <c r="Q203" s="76"/>
      <c r="R203" s="76"/>
      <c r="S203" s="76"/>
      <c r="T203" s="76"/>
      <c r="U203" s="76"/>
      <c r="V203" s="76"/>
    </row>
    <row r="204" spans="1:22" x14ac:dyDescent="0.25">
      <c r="A204" s="75"/>
      <c r="B204" s="75"/>
      <c r="C204" s="75"/>
      <c r="D204" s="76"/>
      <c r="E204" s="76"/>
      <c r="F204" s="76"/>
      <c r="G204" s="76"/>
      <c r="H204" s="76"/>
      <c r="I204" s="76"/>
      <c r="J204" s="76"/>
      <c r="K204" s="76"/>
      <c r="M204" s="75"/>
      <c r="N204" s="75"/>
      <c r="O204" s="75"/>
      <c r="P204" s="76"/>
      <c r="Q204" s="76"/>
      <c r="R204" s="76"/>
      <c r="S204" s="76"/>
      <c r="T204" s="76"/>
      <c r="U204" s="76"/>
      <c r="V204" s="76"/>
    </row>
    <row r="205" spans="1:22" x14ac:dyDescent="0.25">
      <c r="A205" s="75"/>
      <c r="B205" s="75"/>
      <c r="C205" s="75"/>
      <c r="D205" s="76"/>
      <c r="E205" s="76"/>
      <c r="F205" s="76"/>
      <c r="G205" s="76"/>
      <c r="H205" s="76"/>
      <c r="I205" s="76"/>
      <c r="J205" s="76"/>
      <c r="K205" s="76"/>
      <c r="M205" s="75"/>
      <c r="N205" s="75"/>
      <c r="O205" s="75"/>
      <c r="P205" s="76"/>
      <c r="Q205" s="76"/>
      <c r="R205" s="76"/>
      <c r="S205" s="76"/>
      <c r="T205" s="76"/>
      <c r="U205" s="76"/>
      <c r="V205" s="76"/>
    </row>
    <row r="206" spans="1:22" x14ac:dyDescent="0.25">
      <c r="A206" s="75"/>
      <c r="B206" s="75"/>
      <c r="C206" s="75"/>
      <c r="D206" s="76"/>
      <c r="E206" s="76"/>
      <c r="F206" s="76"/>
      <c r="G206" s="76"/>
      <c r="H206" s="76"/>
      <c r="I206" s="76"/>
      <c r="J206" s="76"/>
      <c r="K206" s="76"/>
      <c r="M206" s="75"/>
      <c r="N206" s="75"/>
      <c r="O206" s="75"/>
      <c r="P206" s="76"/>
      <c r="Q206" s="76"/>
      <c r="R206" s="76"/>
      <c r="S206" s="76"/>
      <c r="T206" s="76"/>
      <c r="U206" s="76"/>
      <c r="V206" s="76"/>
    </row>
    <row r="207" spans="1:22" x14ac:dyDescent="0.25">
      <c r="A207" s="75"/>
      <c r="B207" s="75"/>
      <c r="C207" s="75"/>
      <c r="D207" s="76"/>
      <c r="E207" s="76"/>
      <c r="F207" s="76"/>
      <c r="G207" s="76"/>
      <c r="H207" s="76"/>
      <c r="I207" s="76"/>
      <c r="J207" s="76"/>
      <c r="K207" s="76"/>
      <c r="M207" s="75"/>
      <c r="N207" s="75"/>
      <c r="O207" s="75"/>
      <c r="P207" s="76"/>
      <c r="Q207" s="76"/>
      <c r="R207" s="76"/>
      <c r="S207" s="76"/>
      <c r="T207" s="76"/>
      <c r="U207" s="76"/>
      <c r="V207" s="76"/>
    </row>
    <row r="208" spans="1:22" x14ac:dyDescent="0.25">
      <c r="A208" s="75"/>
      <c r="B208" s="75"/>
      <c r="C208" s="75"/>
      <c r="D208" s="76"/>
      <c r="E208" s="76"/>
      <c r="F208" s="76"/>
      <c r="G208" s="76"/>
      <c r="H208" s="76"/>
      <c r="I208" s="76"/>
      <c r="J208" s="76"/>
      <c r="K208" s="76"/>
      <c r="M208" s="75"/>
      <c r="N208" s="75"/>
      <c r="O208" s="75"/>
      <c r="P208" s="76"/>
      <c r="Q208" s="76"/>
      <c r="R208" s="76"/>
      <c r="S208" s="76"/>
      <c r="T208" s="76"/>
      <c r="U208" s="76"/>
      <c r="V208" s="76"/>
    </row>
    <row r="209" spans="1:22" x14ac:dyDescent="0.25">
      <c r="A209" s="75"/>
      <c r="B209" s="75"/>
      <c r="C209" s="75"/>
      <c r="D209" s="76"/>
      <c r="E209" s="76"/>
      <c r="F209" s="76"/>
      <c r="G209" s="76"/>
      <c r="H209" s="76"/>
      <c r="I209" s="76"/>
      <c r="J209" s="76"/>
      <c r="K209" s="76"/>
      <c r="M209" s="75"/>
      <c r="N209" s="75"/>
      <c r="O209" s="75"/>
      <c r="P209" s="76"/>
      <c r="Q209" s="76"/>
      <c r="R209" s="76"/>
      <c r="S209" s="76"/>
      <c r="T209" s="76"/>
      <c r="U209" s="76"/>
      <c r="V209" s="76"/>
    </row>
    <row r="210" spans="1:22" x14ac:dyDescent="0.25">
      <c r="A210" s="75"/>
      <c r="B210" s="75"/>
      <c r="C210" s="75"/>
      <c r="D210" s="76"/>
      <c r="E210" s="76"/>
      <c r="F210" s="76"/>
      <c r="G210" s="76"/>
      <c r="H210" s="76"/>
      <c r="I210" s="76"/>
      <c r="J210" s="76"/>
      <c r="K210" s="76"/>
      <c r="M210" s="75"/>
      <c r="N210" s="75"/>
      <c r="O210" s="75"/>
      <c r="P210" s="76"/>
      <c r="Q210" s="76"/>
      <c r="R210" s="76"/>
      <c r="S210" s="76"/>
      <c r="T210" s="76"/>
      <c r="U210" s="76"/>
      <c r="V210" s="76"/>
    </row>
    <row r="211" spans="1:22" x14ac:dyDescent="0.25">
      <c r="A211" s="75"/>
      <c r="B211" s="75"/>
      <c r="C211" s="75"/>
      <c r="D211" s="76"/>
      <c r="E211" s="76"/>
      <c r="F211" s="76"/>
      <c r="G211" s="76"/>
      <c r="H211" s="76"/>
      <c r="I211" s="76"/>
      <c r="J211" s="76"/>
      <c r="K211" s="76"/>
      <c r="M211" s="75"/>
      <c r="N211" s="75"/>
      <c r="O211" s="75"/>
      <c r="P211" s="76"/>
      <c r="Q211" s="76"/>
      <c r="R211" s="76"/>
      <c r="S211" s="76"/>
      <c r="T211" s="76"/>
      <c r="U211" s="76"/>
      <c r="V211" s="76"/>
    </row>
  </sheetData>
  <pageMargins left="0.7" right="0.7" top="0.75" bottom="0.75" header="0.3" footer="0.3"/>
  <pageSetup scale="63" orientation="portrait" r:id="rId1"/>
  <drawing r:id="rId2"/>
  <legacyDrawing r:id="rId3"/>
  <oleObjects>
    <mc:AlternateContent xmlns:mc="http://schemas.openxmlformats.org/markup-compatibility/2006">
      <mc:Choice Requires="x14">
        <oleObject progId="Word.Document.12" shapeId="218113" r:id="rId4">
          <objectPr defaultSize="0" r:id="rId5">
            <anchor moveWithCells="1">
              <from>
                <xdr:col>1</xdr:col>
                <xdr:colOff>0</xdr:colOff>
                <xdr:row>46</xdr:row>
                <xdr:rowOff>0</xdr:rowOff>
              </from>
              <to>
                <xdr:col>10</xdr:col>
                <xdr:colOff>381000</xdr:colOff>
                <xdr:row>48</xdr:row>
                <xdr:rowOff>142875</xdr:rowOff>
              </to>
            </anchor>
          </objectPr>
        </oleObject>
      </mc:Choice>
      <mc:Fallback>
        <oleObject progId="Word.Document.12" shapeId="218113" r:id="rId4"/>
      </mc:Fallback>
    </mc:AlternateContent>
  </oleObject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V211"/>
  <sheetViews>
    <sheetView workbookViewId="0"/>
  </sheetViews>
  <sheetFormatPr defaultColWidth="9.140625" defaultRowHeight="15" x14ac:dyDescent="0.25"/>
  <cols>
    <col min="1" max="1" width="5.28515625" style="61" customWidth="1"/>
    <col min="2" max="2" width="9.140625" style="61"/>
    <col min="3" max="3" width="10.28515625" style="61" customWidth="1"/>
    <col min="4" max="12" width="9.140625" style="59"/>
    <col min="13" max="13" width="5.28515625" style="61" customWidth="1"/>
    <col min="14" max="14" width="9.140625" style="61"/>
    <col min="15" max="15" width="10.28515625" style="61" customWidth="1"/>
    <col min="16" max="16" width="11.42578125" style="59" customWidth="1"/>
    <col min="17" max="16384" width="9.140625" style="59"/>
  </cols>
  <sheetData>
    <row r="1" spans="1:22" ht="21" x14ac:dyDescent="0.35">
      <c r="A1" s="63" t="s">
        <v>206</v>
      </c>
      <c r="M1" s="63"/>
    </row>
    <row r="2" spans="1:22" x14ac:dyDescent="0.25">
      <c r="B2" s="65">
        <v>6.2</v>
      </c>
      <c r="C2" s="61" t="s">
        <v>24</v>
      </c>
      <c r="D2" s="144" t="s">
        <v>182</v>
      </c>
      <c r="L2" s="76"/>
      <c r="M2" s="75"/>
      <c r="N2" s="28"/>
      <c r="O2" s="75"/>
      <c r="P2" s="156"/>
      <c r="Q2" s="76"/>
      <c r="R2" s="76"/>
      <c r="S2" s="76"/>
      <c r="T2" s="76"/>
      <c r="U2" s="76"/>
    </row>
    <row r="3" spans="1:22" x14ac:dyDescent="0.25">
      <c r="B3" s="65" t="s">
        <v>75</v>
      </c>
      <c r="C3" s="61" t="s">
        <v>26</v>
      </c>
      <c r="D3" s="144" t="s">
        <v>181</v>
      </c>
      <c r="E3" s="59" t="s">
        <v>71</v>
      </c>
      <c r="L3" s="76"/>
      <c r="M3" s="75"/>
      <c r="N3" s="28"/>
      <c r="O3" s="75"/>
      <c r="P3" s="156"/>
      <c r="Q3" s="76"/>
      <c r="R3" s="76"/>
      <c r="S3" s="76"/>
      <c r="T3" s="76"/>
      <c r="U3" s="76"/>
      <c r="V3" s="76"/>
    </row>
    <row r="4" spans="1:22" x14ac:dyDescent="0.25">
      <c r="B4" s="25" t="s">
        <v>27</v>
      </c>
      <c r="D4" s="26" t="s">
        <v>175</v>
      </c>
      <c r="E4" s="66"/>
      <c r="F4" s="66"/>
      <c r="G4" s="66"/>
      <c r="H4" s="66"/>
      <c r="I4" s="66"/>
      <c r="J4" s="66"/>
      <c r="L4" s="76"/>
      <c r="M4" s="75"/>
      <c r="N4" s="25"/>
      <c r="O4" s="75"/>
      <c r="P4" s="75"/>
      <c r="Q4" s="76"/>
      <c r="R4" s="76"/>
      <c r="S4" s="76"/>
      <c r="T4" s="76"/>
      <c r="U4" s="76"/>
      <c r="V4" s="76"/>
    </row>
    <row r="5" spans="1:22" x14ac:dyDescent="0.25">
      <c r="B5" s="28"/>
      <c r="L5" s="76"/>
      <c r="M5" s="75"/>
      <c r="N5" s="28"/>
      <c r="O5" s="75"/>
      <c r="P5" s="76"/>
      <c r="Q5" s="76"/>
      <c r="R5" s="76"/>
      <c r="S5" s="76"/>
      <c r="T5" s="76"/>
      <c r="U5" s="76"/>
      <c r="V5" s="76"/>
    </row>
    <row r="6" spans="1:22" x14ac:dyDescent="0.25">
      <c r="F6" s="26" t="s">
        <v>29</v>
      </c>
      <c r="G6" s="26"/>
      <c r="H6" s="26" t="s">
        <v>168</v>
      </c>
      <c r="I6" s="26"/>
      <c r="J6" s="26"/>
      <c r="L6" s="76"/>
      <c r="M6" s="75"/>
      <c r="N6" s="75"/>
      <c r="O6" s="75"/>
      <c r="P6" s="76"/>
      <c r="Q6" s="76"/>
      <c r="R6" s="75"/>
      <c r="S6" s="75"/>
      <c r="T6" s="75"/>
      <c r="U6" s="75"/>
      <c r="V6" s="75"/>
    </row>
    <row r="7" spans="1:22" ht="26.25" x14ac:dyDescent="0.25">
      <c r="A7" s="60" t="s">
        <v>31</v>
      </c>
      <c r="B7" s="60" t="s">
        <v>32</v>
      </c>
      <c r="C7" s="60" t="s">
        <v>33</v>
      </c>
      <c r="L7" s="76"/>
      <c r="M7" s="112"/>
      <c r="N7" s="157"/>
      <c r="O7" s="157"/>
      <c r="P7" s="76"/>
      <c r="Q7" s="76"/>
      <c r="R7" s="76"/>
      <c r="S7" s="76"/>
      <c r="T7" s="76"/>
      <c r="U7" s="76"/>
      <c r="V7" s="76"/>
    </row>
    <row r="8" spans="1:22" x14ac:dyDescent="0.25">
      <c r="B8" s="62" t="s">
        <v>34</v>
      </c>
      <c r="C8" s="62" t="s">
        <v>3</v>
      </c>
      <c r="L8" s="76"/>
      <c r="M8" s="75"/>
      <c r="N8" s="158"/>
      <c r="O8" s="158"/>
      <c r="P8" s="76"/>
      <c r="Q8" s="76"/>
      <c r="R8" s="76"/>
      <c r="S8" s="76"/>
      <c r="T8" s="76"/>
      <c r="U8" s="76"/>
    </row>
    <row r="9" spans="1:22" x14ac:dyDescent="0.25">
      <c r="A9" s="183">
        <v>1</v>
      </c>
      <c r="B9" s="65">
        <v>1</v>
      </c>
      <c r="C9" s="182">
        <v>25</v>
      </c>
      <c r="E9" s="61" t="s">
        <v>35</v>
      </c>
      <c r="F9" s="61"/>
      <c r="L9" s="76"/>
      <c r="M9" s="28"/>
      <c r="N9" s="158"/>
      <c r="O9" s="159"/>
      <c r="P9" s="76"/>
      <c r="Q9" s="75"/>
      <c r="R9" s="75"/>
      <c r="S9" s="76"/>
      <c r="T9" s="76"/>
      <c r="U9" s="76"/>
    </row>
    <row r="10" spans="1:22" x14ac:dyDescent="0.25">
      <c r="A10" s="183">
        <v>1</v>
      </c>
      <c r="B10" s="65">
        <v>2</v>
      </c>
      <c r="C10" s="182">
        <v>25</v>
      </c>
      <c r="E10" s="61" t="s">
        <v>36</v>
      </c>
      <c r="F10" s="61"/>
      <c r="L10" s="76"/>
      <c r="M10" s="28"/>
      <c r="N10" s="158"/>
      <c r="O10" s="159"/>
      <c r="P10" s="76"/>
      <c r="Q10" s="75"/>
      <c r="R10" s="75"/>
      <c r="S10" s="76"/>
      <c r="T10" s="76"/>
      <c r="U10" s="76"/>
    </row>
    <row r="11" spans="1:22" x14ac:dyDescent="0.25">
      <c r="A11" s="183">
        <v>1</v>
      </c>
      <c r="B11" s="65">
        <v>3</v>
      </c>
      <c r="C11" s="182">
        <v>25</v>
      </c>
      <c r="E11" s="61" t="s">
        <v>37</v>
      </c>
      <c r="F11" s="61"/>
      <c r="L11" s="76"/>
      <c r="M11" s="28"/>
      <c r="N11" s="158"/>
      <c r="O11" s="159"/>
      <c r="P11" s="76"/>
      <c r="Q11" s="75"/>
      <c r="R11" s="75"/>
      <c r="S11" s="76"/>
      <c r="T11" s="76"/>
      <c r="U11" s="76"/>
    </row>
    <row r="12" spans="1:22" x14ac:dyDescent="0.25">
      <c r="A12" s="183">
        <v>1</v>
      </c>
      <c r="B12" s="65">
        <v>4</v>
      </c>
      <c r="C12" s="182">
        <v>25</v>
      </c>
      <c r="E12" s="61"/>
      <c r="F12" s="61"/>
      <c r="L12" s="76"/>
      <c r="M12" s="28"/>
      <c r="N12" s="158"/>
      <c r="O12" s="159"/>
      <c r="P12" s="76"/>
      <c r="Q12" s="75"/>
      <c r="R12" s="75"/>
      <c r="S12" s="76"/>
      <c r="T12" s="76"/>
      <c r="U12" s="76"/>
    </row>
    <row r="13" spans="1:22" x14ac:dyDescent="0.25">
      <c r="A13" s="183">
        <v>1</v>
      </c>
      <c r="B13" s="65">
        <v>5</v>
      </c>
      <c r="C13" s="182">
        <v>25</v>
      </c>
      <c r="E13" s="61" t="s">
        <v>38</v>
      </c>
      <c r="F13" s="61"/>
      <c r="L13" s="76"/>
      <c r="M13" s="28"/>
      <c r="N13" s="158"/>
      <c r="O13" s="159"/>
      <c r="P13" s="76"/>
      <c r="Q13" s="75"/>
      <c r="R13" s="75"/>
      <c r="S13" s="76"/>
      <c r="T13" s="76"/>
      <c r="U13" s="76"/>
    </row>
    <row r="14" spans="1:22" x14ac:dyDescent="0.25">
      <c r="A14" s="183">
        <v>1</v>
      </c>
      <c r="B14" s="65">
        <v>6</v>
      </c>
      <c r="C14" s="182">
        <v>25</v>
      </c>
      <c r="E14" s="61" t="s">
        <v>39</v>
      </c>
      <c r="F14" s="61"/>
      <c r="L14" s="76"/>
      <c r="M14" s="28"/>
      <c r="N14" s="158"/>
      <c r="O14" s="159"/>
      <c r="P14" s="76"/>
      <c r="Q14" s="75"/>
      <c r="R14" s="75"/>
      <c r="S14" s="76"/>
      <c r="T14" s="76"/>
      <c r="U14" s="76"/>
    </row>
    <row r="15" spans="1:22" x14ac:dyDescent="0.25">
      <c r="A15" s="183">
        <v>1</v>
      </c>
      <c r="B15" s="65">
        <v>7</v>
      </c>
      <c r="C15" s="182">
        <v>25</v>
      </c>
      <c r="E15" s="61" t="s">
        <v>40</v>
      </c>
      <c r="F15" s="61"/>
      <c r="L15" s="76"/>
      <c r="M15" s="28"/>
      <c r="N15" s="158"/>
      <c r="O15" s="159"/>
      <c r="P15" s="76"/>
      <c r="Q15" s="75"/>
      <c r="R15" s="75"/>
      <c r="S15" s="76"/>
      <c r="T15" s="76"/>
      <c r="U15" s="76"/>
    </row>
    <row r="16" spans="1:22" x14ac:dyDescent="0.25">
      <c r="A16" s="183">
        <v>1</v>
      </c>
      <c r="B16" s="65">
        <v>8</v>
      </c>
      <c r="C16" s="182">
        <v>25</v>
      </c>
      <c r="E16" s="61" t="s">
        <v>41</v>
      </c>
      <c r="F16" s="61"/>
      <c r="L16" s="76"/>
      <c r="M16" s="28"/>
      <c r="N16" s="158"/>
      <c r="O16" s="159"/>
      <c r="P16" s="76"/>
      <c r="Q16" s="75"/>
      <c r="R16" s="75"/>
      <c r="S16" s="76"/>
      <c r="T16" s="76"/>
      <c r="U16" s="76"/>
    </row>
    <row r="17" spans="1:21" x14ac:dyDescent="0.25">
      <c r="A17" s="183">
        <v>1</v>
      </c>
      <c r="B17" s="65">
        <v>9</v>
      </c>
      <c r="C17" s="182">
        <v>25</v>
      </c>
      <c r="E17" s="61" t="s">
        <v>42</v>
      </c>
      <c r="F17" s="61"/>
      <c r="L17" s="76"/>
      <c r="M17" s="28"/>
      <c r="N17" s="158"/>
      <c r="O17" s="159"/>
      <c r="P17" s="76"/>
      <c r="Q17" s="75"/>
      <c r="R17" s="75"/>
      <c r="S17" s="76"/>
      <c r="T17" s="76"/>
      <c r="U17" s="76"/>
    </row>
    <row r="18" spans="1:21" x14ac:dyDescent="0.25">
      <c r="A18" s="183">
        <v>1</v>
      </c>
      <c r="B18" s="65">
        <v>10</v>
      </c>
      <c r="C18" s="182">
        <v>25</v>
      </c>
      <c r="E18" s="61" t="s">
        <v>43</v>
      </c>
      <c r="F18" s="61"/>
      <c r="L18" s="76"/>
      <c r="M18" s="28"/>
      <c r="N18" s="158"/>
      <c r="O18" s="159"/>
      <c r="P18" s="76"/>
      <c r="Q18" s="75"/>
      <c r="R18" s="75"/>
      <c r="S18" s="76"/>
      <c r="T18" s="76"/>
      <c r="U18" s="76"/>
    </row>
    <row r="19" spans="1:21" x14ac:dyDescent="0.25">
      <c r="A19" s="65"/>
      <c r="B19" s="65"/>
      <c r="C19" s="77"/>
      <c r="E19" s="61" t="s">
        <v>44</v>
      </c>
      <c r="F19" s="61"/>
      <c r="L19" s="76"/>
      <c r="M19" s="28"/>
      <c r="N19" s="158"/>
      <c r="O19" s="159"/>
      <c r="P19" s="76"/>
      <c r="Q19" s="75"/>
      <c r="R19" s="75"/>
      <c r="S19" s="76"/>
      <c r="T19" s="76"/>
      <c r="U19" s="76"/>
    </row>
    <row r="20" spans="1:21" x14ac:dyDescent="0.25">
      <c r="A20" s="65"/>
      <c r="B20" s="65"/>
      <c r="C20" s="77"/>
      <c r="E20" s="61" t="s">
        <v>45</v>
      </c>
      <c r="L20" s="76"/>
      <c r="M20" s="28"/>
      <c r="N20" s="158"/>
      <c r="O20" s="159"/>
      <c r="P20" s="76"/>
      <c r="Q20" s="75"/>
      <c r="R20" s="76"/>
      <c r="S20" s="76"/>
      <c r="T20" s="76"/>
      <c r="U20" s="76"/>
    </row>
    <row r="21" spans="1:21" x14ac:dyDescent="0.25">
      <c r="A21" s="65"/>
      <c r="B21" s="65"/>
      <c r="C21" s="77"/>
      <c r="E21" s="61" t="s">
        <v>46</v>
      </c>
      <c r="L21" s="76"/>
      <c r="M21" s="28"/>
      <c r="N21" s="158"/>
      <c r="O21" s="159"/>
      <c r="P21" s="76"/>
      <c r="Q21" s="75"/>
      <c r="R21" s="76"/>
      <c r="S21" s="76"/>
      <c r="T21" s="76"/>
      <c r="U21" s="76"/>
    </row>
    <row r="22" spans="1:21" x14ac:dyDescent="0.25">
      <c r="A22" s="65"/>
      <c r="B22" s="65"/>
      <c r="C22" s="77"/>
      <c r="E22" s="61" t="s">
        <v>129</v>
      </c>
      <c r="L22" s="76"/>
      <c r="M22" s="28"/>
      <c r="N22" s="158"/>
      <c r="O22" s="159"/>
      <c r="P22" s="76"/>
      <c r="Q22" s="75"/>
      <c r="R22" s="76"/>
      <c r="S22" s="76"/>
      <c r="T22" s="76"/>
      <c r="U22" s="76"/>
    </row>
    <row r="23" spans="1:21" x14ac:dyDescent="0.25">
      <c r="A23" s="65"/>
      <c r="B23" s="65"/>
      <c r="C23" s="77"/>
      <c r="E23" s="61"/>
      <c r="L23" s="76"/>
      <c r="M23" s="28"/>
      <c r="N23" s="158"/>
      <c r="O23" s="159"/>
      <c r="P23" s="76"/>
      <c r="Q23" s="75"/>
      <c r="R23" s="76"/>
      <c r="S23" s="76"/>
      <c r="T23" s="76"/>
      <c r="U23" s="76"/>
    </row>
    <row r="24" spans="1:21" x14ac:dyDescent="0.25">
      <c r="A24" s="65"/>
      <c r="B24" s="65"/>
      <c r="C24" s="77"/>
      <c r="L24" s="76"/>
      <c r="M24" s="28"/>
      <c r="N24" s="158"/>
      <c r="O24" s="159"/>
      <c r="P24" s="76"/>
      <c r="Q24" s="76"/>
      <c r="R24" s="76"/>
      <c r="S24" s="76"/>
      <c r="T24" s="76"/>
      <c r="U24" s="76"/>
    </row>
    <row r="25" spans="1:21" x14ac:dyDescent="0.25">
      <c r="A25" s="65"/>
      <c r="B25" s="65"/>
      <c r="C25" s="77"/>
      <c r="L25" s="76"/>
      <c r="M25" s="28"/>
      <c r="N25" s="158"/>
      <c r="O25" s="159"/>
      <c r="P25" s="76"/>
      <c r="Q25" s="76"/>
      <c r="R25" s="76"/>
      <c r="S25" s="76"/>
      <c r="T25" s="76"/>
      <c r="U25" s="76"/>
    </row>
    <row r="26" spans="1:21" x14ac:dyDescent="0.25">
      <c r="A26" s="65"/>
      <c r="B26" s="73"/>
      <c r="C26" s="77"/>
      <c r="L26" s="76"/>
      <c r="M26" s="28"/>
      <c r="N26" s="160"/>
      <c r="O26" s="159"/>
      <c r="P26" s="76"/>
      <c r="Q26" s="76"/>
      <c r="R26" s="76"/>
      <c r="S26" s="76"/>
      <c r="T26" s="76"/>
      <c r="U26" s="76"/>
    </row>
    <row r="27" spans="1:21" ht="15.75" x14ac:dyDescent="0.25">
      <c r="A27" s="65"/>
      <c r="B27" s="73"/>
      <c r="C27" s="77"/>
      <c r="E27" s="35"/>
      <c r="L27" s="76"/>
      <c r="M27" s="28"/>
      <c r="N27" s="160"/>
      <c r="O27" s="159"/>
      <c r="P27" s="76"/>
      <c r="Q27" s="115"/>
      <c r="R27" s="76"/>
      <c r="S27" s="76"/>
      <c r="T27" s="76"/>
      <c r="U27" s="76"/>
    </row>
    <row r="28" spans="1:21" ht="15.75" x14ac:dyDescent="0.25">
      <c r="A28" s="65"/>
      <c r="B28" s="73"/>
      <c r="C28" s="77"/>
      <c r="E28" s="35"/>
      <c r="L28" s="76"/>
      <c r="M28" s="28"/>
      <c r="N28" s="160"/>
      <c r="O28" s="159"/>
      <c r="P28" s="76"/>
      <c r="Q28" s="115"/>
      <c r="R28" s="76"/>
      <c r="S28" s="76"/>
      <c r="T28" s="76"/>
      <c r="U28" s="76"/>
    </row>
    <row r="29" spans="1:21" ht="15.75" x14ac:dyDescent="0.25">
      <c r="A29" s="65"/>
      <c r="B29" s="65"/>
      <c r="C29" s="77" t="s">
        <v>71</v>
      </c>
      <c r="E29" s="35"/>
      <c r="L29" s="76"/>
      <c r="M29" s="28"/>
      <c r="N29" s="28"/>
      <c r="O29" s="161"/>
      <c r="P29" s="76"/>
      <c r="Q29" s="115"/>
      <c r="R29" s="76"/>
      <c r="S29" s="76"/>
      <c r="T29" s="76"/>
      <c r="U29" s="76"/>
    </row>
    <row r="30" spans="1:21" ht="15.75" x14ac:dyDescent="0.25">
      <c r="A30" s="65"/>
      <c r="B30" s="65"/>
      <c r="C30" s="77" t="s">
        <v>71</v>
      </c>
      <c r="E30" s="35"/>
      <c r="L30" s="76"/>
      <c r="M30" s="28"/>
      <c r="N30" s="28"/>
      <c r="O30" s="161"/>
      <c r="P30" s="76"/>
      <c r="Q30" s="115"/>
      <c r="R30" s="76"/>
      <c r="S30" s="76"/>
      <c r="T30" s="76"/>
      <c r="U30" s="76"/>
    </row>
    <row r="31" spans="1:21" ht="15.75" x14ac:dyDescent="0.25">
      <c r="A31" s="65"/>
      <c r="B31" s="65"/>
      <c r="C31" s="32"/>
      <c r="E31" s="35"/>
      <c r="L31" s="76"/>
      <c r="M31" s="28"/>
      <c r="N31" s="28"/>
      <c r="O31" s="114"/>
      <c r="P31" s="76"/>
      <c r="Q31" s="115"/>
      <c r="R31" s="76"/>
      <c r="S31" s="76"/>
      <c r="T31" s="76"/>
      <c r="U31" s="76"/>
    </row>
    <row r="32" spans="1:21" x14ac:dyDescent="0.25">
      <c r="A32" s="65"/>
      <c r="B32" s="65"/>
      <c r="C32" s="72"/>
      <c r="L32" s="76"/>
      <c r="M32" s="28"/>
      <c r="N32" s="28"/>
      <c r="O32" s="162"/>
      <c r="P32" s="76"/>
      <c r="Q32" s="76"/>
      <c r="R32" s="76"/>
      <c r="S32" s="76"/>
      <c r="T32" s="76"/>
      <c r="U32" s="76"/>
    </row>
    <row r="33" spans="1:22" x14ac:dyDescent="0.25">
      <c r="A33" s="65"/>
      <c r="B33" s="65"/>
      <c r="C33" s="72"/>
      <c r="L33" s="76"/>
      <c r="M33" s="28"/>
      <c r="N33" s="28"/>
      <c r="O33" s="162"/>
      <c r="P33" s="76"/>
      <c r="Q33" s="76"/>
      <c r="R33" s="76"/>
      <c r="S33" s="76"/>
      <c r="T33" s="76"/>
      <c r="U33" s="76"/>
    </row>
    <row r="34" spans="1:22" x14ac:dyDescent="0.25">
      <c r="A34" s="65"/>
      <c r="B34" s="65"/>
      <c r="C34" s="72"/>
      <c r="L34" s="76"/>
      <c r="M34" s="28"/>
      <c r="N34" s="28"/>
      <c r="O34" s="162"/>
      <c r="P34" s="76"/>
      <c r="Q34" s="76"/>
      <c r="R34" s="76"/>
      <c r="S34" s="76"/>
      <c r="T34" s="76"/>
      <c r="U34" s="76"/>
    </row>
    <row r="35" spans="1:22" x14ac:dyDescent="0.25">
      <c r="A35" s="65"/>
      <c r="B35" s="65"/>
      <c r="C35" s="72"/>
      <c r="L35" s="76"/>
      <c r="M35" s="28"/>
      <c r="N35" s="28"/>
      <c r="O35" s="162"/>
      <c r="P35" s="76"/>
      <c r="Q35" s="76"/>
      <c r="R35" s="76"/>
      <c r="S35" s="76"/>
      <c r="T35" s="76"/>
      <c r="U35" s="76"/>
    </row>
    <row r="36" spans="1:22" x14ac:dyDescent="0.25">
      <c r="A36" s="65"/>
      <c r="B36" s="65"/>
      <c r="C36" s="72"/>
      <c r="L36" s="76"/>
      <c r="M36" s="28"/>
      <c r="N36" s="28"/>
      <c r="O36" s="162"/>
      <c r="P36" s="76"/>
      <c r="Q36" s="76"/>
      <c r="R36" s="76"/>
      <c r="S36" s="76"/>
      <c r="T36" s="76"/>
      <c r="U36" s="76"/>
    </row>
    <row r="37" spans="1:22" x14ac:dyDescent="0.25">
      <c r="A37" s="65"/>
      <c r="B37" s="65"/>
      <c r="C37" s="73"/>
      <c r="L37" s="76"/>
      <c r="M37" s="28"/>
      <c r="N37" s="28"/>
      <c r="O37" s="163"/>
      <c r="P37" s="76"/>
      <c r="Q37" s="76"/>
      <c r="R37" s="76"/>
      <c r="S37" s="76"/>
      <c r="T37" s="76"/>
      <c r="U37" s="76"/>
    </row>
    <row r="38" spans="1:22" x14ac:dyDescent="0.25">
      <c r="A38" s="65"/>
      <c r="B38" s="65"/>
      <c r="C38" s="65"/>
      <c r="L38" s="76"/>
      <c r="M38" s="28"/>
      <c r="N38" s="28"/>
      <c r="O38" s="28"/>
      <c r="P38" s="76"/>
      <c r="Q38" s="76"/>
      <c r="R38" s="76"/>
      <c r="S38" s="76"/>
      <c r="T38" s="76"/>
      <c r="U38" s="76"/>
    </row>
    <row r="39" spans="1:22" x14ac:dyDescent="0.25">
      <c r="B39" s="64"/>
      <c r="C39" s="64">
        <f>SUM(C9:C38)</f>
        <v>250</v>
      </c>
      <c r="D39" s="61" t="s">
        <v>48</v>
      </c>
      <c r="L39" s="76"/>
      <c r="M39" s="75"/>
      <c r="N39" s="75"/>
      <c r="O39" s="75"/>
      <c r="P39" s="75"/>
      <c r="Q39" s="76"/>
      <c r="R39" s="76"/>
      <c r="S39" s="76"/>
      <c r="T39" s="76"/>
      <c r="U39" s="76"/>
    </row>
    <row r="40" spans="1:22" x14ac:dyDescent="0.25">
      <c r="A40" s="64">
        <f>SUM(A9:A39)</f>
        <v>10</v>
      </c>
      <c r="B40" s="61" t="s">
        <v>49</v>
      </c>
      <c r="L40" s="76"/>
      <c r="M40" s="75"/>
      <c r="N40" s="75"/>
      <c r="O40" s="75"/>
      <c r="P40" s="76"/>
      <c r="Q40" s="76"/>
      <c r="R40" s="76"/>
      <c r="S40" s="76"/>
      <c r="T40" s="76"/>
      <c r="U40" s="76"/>
    </row>
    <row r="41" spans="1:22" x14ac:dyDescent="0.25">
      <c r="B41" s="64">
        <f>C39/A40</f>
        <v>25</v>
      </c>
      <c r="C41" s="61" t="s">
        <v>50</v>
      </c>
      <c r="L41" s="76"/>
      <c r="M41" s="75"/>
      <c r="N41" s="75"/>
      <c r="O41" s="75"/>
      <c r="P41" s="76"/>
      <c r="Q41" s="76"/>
      <c r="R41" s="76"/>
      <c r="S41" s="76"/>
      <c r="T41" s="76"/>
      <c r="U41" s="76"/>
    </row>
    <row r="42" spans="1:22" x14ac:dyDescent="0.25">
      <c r="D42" s="65">
        <v>25</v>
      </c>
      <c r="E42" s="61" t="s">
        <v>51</v>
      </c>
      <c r="L42" s="76"/>
      <c r="M42" s="75"/>
      <c r="N42" s="75"/>
      <c r="O42" s="75"/>
      <c r="P42" s="28"/>
      <c r="Q42" s="75"/>
      <c r="R42" s="76"/>
      <c r="S42" s="76"/>
      <c r="T42" s="76"/>
      <c r="U42" s="76"/>
    </row>
    <row r="43" spans="1:22" x14ac:dyDescent="0.25">
      <c r="D43" s="67">
        <f>B41/D42</f>
        <v>1</v>
      </c>
      <c r="E43" s="61" t="s">
        <v>52</v>
      </c>
      <c r="L43" s="76"/>
      <c r="M43" s="75"/>
      <c r="N43" s="75"/>
      <c r="O43" s="75"/>
      <c r="P43" s="118"/>
      <c r="Q43" s="75"/>
      <c r="R43" s="76"/>
      <c r="S43" s="76"/>
      <c r="T43" s="76"/>
      <c r="U43" s="76"/>
    </row>
    <row r="44" spans="1:22" x14ac:dyDescent="0.25">
      <c r="L44" s="76"/>
      <c r="M44" s="75"/>
      <c r="N44" s="75"/>
      <c r="O44" s="75"/>
      <c r="P44" s="76"/>
      <c r="Q44" s="76"/>
      <c r="R44" s="76"/>
      <c r="S44" s="76"/>
      <c r="T44" s="76"/>
      <c r="U44" s="76"/>
    </row>
    <row r="45" spans="1:22" ht="24" customHeight="1" x14ac:dyDescent="0.25">
      <c r="A45" s="96" t="s">
        <v>107</v>
      </c>
      <c r="L45" s="76"/>
      <c r="M45" s="164"/>
      <c r="N45" s="75"/>
      <c r="O45" s="75"/>
      <c r="P45" s="76"/>
      <c r="Q45" s="76"/>
      <c r="R45" s="76"/>
      <c r="S45" s="76"/>
      <c r="T45" s="76"/>
      <c r="U45" s="76"/>
    </row>
    <row r="46" spans="1:22" ht="21" x14ac:dyDescent="0.35">
      <c r="A46" s="74"/>
      <c r="B46" s="75"/>
      <c r="C46" s="75"/>
      <c r="D46" s="76"/>
      <c r="E46" s="76"/>
      <c r="F46" s="76"/>
      <c r="G46" s="76"/>
      <c r="H46" s="76"/>
      <c r="I46" s="76"/>
      <c r="J46" s="76"/>
      <c r="K46" s="76"/>
      <c r="M46" s="74"/>
      <c r="N46" s="75"/>
      <c r="O46" s="75"/>
      <c r="P46" s="76"/>
      <c r="Q46" s="76"/>
      <c r="R46" s="76"/>
      <c r="S46" s="76"/>
      <c r="T46" s="76"/>
      <c r="U46" s="76"/>
      <c r="V46" s="76"/>
    </row>
    <row r="47" spans="1:22" x14ac:dyDescent="0.25">
      <c r="A47" s="75"/>
      <c r="B47" s="28"/>
      <c r="C47" s="75"/>
      <c r="D47" s="76"/>
      <c r="E47" s="76"/>
      <c r="F47" s="76"/>
      <c r="G47" s="76"/>
      <c r="H47" s="76"/>
      <c r="I47" s="76"/>
      <c r="J47" s="76"/>
      <c r="K47" s="76"/>
      <c r="M47" s="75"/>
      <c r="N47" s="28"/>
      <c r="O47" s="75"/>
      <c r="P47" s="76"/>
      <c r="Q47" s="76"/>
      <c r="R47" s="76"/>
      <c r="S47" s="76"/>
      <c r="T47" s="76"/>
      <c r="U47" s="76"/>
      <c r="V47" s="76"/>
    </row>
    <row r="48" spans="1:22" x14ac:dyDescent="0.25">
      <c r="A48" s="75"/>
      <c r="B48" s="28"/>
      <c r="C48" s="75"/>
      <c r="D48" s="76"/>
      <c r="E48" s="76"/>
      <c r="F48" s="76"/>
      <c r="G48" s="76"/>
      <c r="H48" s="76"/>
      <c r="I48" s="76"/>
      <c r="J48" s="76"/>
      <c r="K48" s="76"/>
      <c r="M48" s="75"/>
      <c r="N48" s="28"/>
      <c r="O48" s="75"/>
      <c r="P48" s="76"/>
      <c r="Q48" s="76"/>
      <c r="R48" s="76"/>
      <c r="S48" s="76"/>
      <c r="T48" s="76"/>
      <c r="U48" s="76"/>
      <c r="V48" s="76"/>
    </row>
    <row r="49" spans="1:22" x14ac:dyDescent="0.25">
      <c r="A49" s="75"/>
      <c r="B49" s="25"/>
      <c r="C49" s="75"/>
      <c r="D49" s="75"/>
      <c r="E49" s="76"/>
      <c r="F49" s="76"/>
      <c r="G49" s="76"/>
      <c r="H49" s="76"/>
      <c r="I49" s="76"/>
      <c r="J49" s="76"/>
      <c r="K49" s="76"/>
      <c r="M49" s="75"/>
      <c r="N49" s="25"/>
      <c r="O49" s="75"/>
      <c r="P49" s="75"/>
      <c r="Q49" s="76"/>
      <c r="R49" s="76"/>
      <c r="S49" s="76"/>
      <c r="T49" s="76"/>
      <c r="U49" s="76"/>
      <c r="V49" s="76"/>
    </row>
    <row r="50" spans="1:22" x14ac:dyDescent="0.25">
      <c r="A50" s="78"/>
      <c r="B50" s="79"/>
      <c r="C50" s="78"/>
      <c r="D50" s="80"/>
      <c r="E50" s="80"/>
      <c r="F50" s="76"/>
      <c r="G50" s="76"/>
      <c r="H50" s="76"/>
      <c r="I50" s="76"/>
      <c r="J50" s="76"/>
      <c r="K50" s="76"/>
      <c r="M50" s="78"/>
      <c r="N50" s="79"/>
      <c r="O50" s="78"/>
      <c r="P50" s="80"/>
      <c r="Q50" s="80"/>
      <c r="R50" s="76"/>
      <c r="S50" s="76"/>
      <c r="T50" s="76"/>
      <c r="U50" s="76"/>
      <c r="V50" s="76"/>
    </row>
    <row r="51" spans="1:22" x14ac:dyDescent="0.25">
      <c r="A51" s="78"/>
      <c r="B51" s="78"/>
      <c r="C51" s="78"/>
      <c r="D51" s="80"/>
      <c r="E51" s="80"/>
      <c r="F51" s="75"/>
      <c r="G51" s="75"/>
      <c r="H51" s="75"/>
      <c r="I51" s="75"/>
      <c r="J51" s="75"/>
      <c r="K51" s="76"/>
      <c r="M51" s="78"/>
      <c r="N51" s="78"/>
      <c r="O51" s="78"/>
      <c r="P51" s="80"/>
      <c r="Q51" s="80"/>
      <c r="R51" s="75"/>
      <c r="S51" s="75"/>
      <c r="T51" s="75"/>
      <c r="U51" s="75"/>
      <c r="V51" s="75"/>
    </row>
    <row r="52" spans="1:22" ht="26.25" x14ac:dyDescent="0.25">
      <c r="A52" s="81"/>
      <c r="B52" s="82"/>
      <c r="C52" s="82"/>
      <c r="D52" s="83"/>
      <c r="E52" s="83"/>
      <c r="F52" s="76"/>
      <c r="G52" s="76"/>
      <c r="H52" s="76"/>
      <c r="I52" s="76"/>
      <c r="J52" s="76"/>
      <c r="K52" s="76"/>
      <c r="M52" s="81"/>
      <c r="N52" s="82"/>
      <c r="O52" s="82"/>
      <c r="P52" s="83"/>
      <c r="Q52" s="83"/>
      <c r="R52" s="76"/>
      <c r="S52" s="76"/>
      <c r="T52" s="76"/>
      <c r="U52" s="76"/>
      <c r="V52" s="76"/>
    </row>
    <row r="53" spans="1:22" x14ac:dyDescent="0.25">
      <c r="A53" s="78"/>
      <c r="B53" s="84"/>
      <c r="C53" s="84"/>
      <c r="D53" s="83"/>
      <c r="E53" s="83"/>
      <c r="F53" s="76"/>
      <c r="G53" s="76"/>
      <c r="H53" s="76"/>
      <c r="I53" s="76"/>
      <c r="J53" s="76"/>
      <c r="K53" s="76"/>
      <c r="M53" s="78"/>
      <c r="N53" s="84"/>
      <c r="O53" s="84"/>
      <c r="P53" s="83"/>
      <c r="Q53" s="83"/>
      <c r="R53" s="76"/>
      <c r="S53" s="76"/>
      <c r="T53" s="76"/>
      <c r="U53" s="76"/>
      <c r="V53" s="76"/>
    </row>
    <row r="54" spans="1:22" x14ac:dyDescent="0.25">
      <c r="A54" s="79"/>
      <c r="B54" s="84"/>
      <c r="C54" s="85"/>
      <c r="D54" s="83"/>
      <c r="E54" s="86"/>
      <c r="F54" s="75"/>
      <c r="G54" s="76"/>
      <c r="H54" s="76"/>
      <c r="I54" s="76"/>
      <c r="J54" s="76"/>
      <c r="K54" s="76"/>
      <c r="M54" s="79"/>
      <c r="N54" s="84"/>
      <c r="O54" s="85"/>
      <c r="P54" s="83"/>
      <c r="Q54" s="86"/>
      <c r="R54" s="75"/>
      <c r="S54" s="76"/>
      <c r="T54" s="76"/>
      <c r="U54" s="76"/>
      <c r="V54" s="76"/>
    </row>
    <row r="55" spans="1:22" x14ac:dyDescent="0.25">
      <c r="A55" s="79"/>
      <c r="B55" s="84"/>
      <c r="C55" s="85"/>
      <c r="D55" s="83"/>
      <c r="E55" s="86"/>
      <c r="F55" s="75"/>
      <c r="G55" s="76"/>
      <c r="H55" s="76"/>
      <c r="I55" s="76"/>
      <c r="J55" s="76"/>
      <c r="K55" s="76"/>
      <c r="M55" s="79"/>
      <c r="N55" s="84"/>
      <c r="O55" s="85"/>
      <c r="P55" s="83"/>
      <c r="Q55" s="86"/>
      <c r="R55" s="75"/>
      <c r="S55" s="76"/>
      <c r="T55" s="76"/>
      <c r="U55" s="76"/>
      <c r="V55" s="76"/>
    </row>
    <row r="56" spans="1:22" x14ac:dyDescent="0.25">
      <c r="A56" s="79"/>
      <c r="B56" s="84"/>
      <c r="C56" s="85"/>
      <c r="D56" s="83"/>
      <c r="E56" s="86"/>
      <c r="F56" s="75"/>
      <c r="G56" s="76"/>
      <c r="H56" s="76"/>
      <c r="I56" s="76"/>
      <c r="J56" s="76"/>
      <c r="K56" s="76"/>
      <c r="M56" s="79"/>
      <c r="N56" s="84"/>
      <c r="O56" s="85"/>
      <c r="P56" s="83"/>
      <c r="Q56" s="86"/>
      <c r="R56" s="75"/>
      <c r="S56" s="76"/>
      <c r="T56" s="76"/>
      <c r="U56" s="76"/>
      <c r="V56" s="76"/>
    </row>
    <row r="57" spans="1:22" x14ac:dyDescent="0.25">
      <c r="A57" s="79"/>
      <c r="B57" s="84"/>
      <c r="C57" s="85"/>
      <c r="D57" s="83"/>
      <c r="E57" s="86"/>
      <c r="F57" s="75"/>
      <c r="G57" s="76"/>
      <c r="H57" s="76"/>
      <c r="I57" s="76"/>
      <c r="J57" s="76"/>
      <c r="K57" s="76"/>
      <c r="M57" s="79"/>
      <c r="N57" s="84"/>
      <c r="O57" s="85"/>
      <c r="P57" s="83"/>
      <c r="Q57" s="86"/>
      <c r="R57" s="75"/>
      <c r="S57" s="76"/>
      <c r="T57" s="76"/>
      <c r="U57" s="76"/>
      <c r="V57" s="76"/>
    </row>
    <row r="58" spans="1:22" x14ac:dyDescent="0.25">
      <c r="A58" s="79"/>
      <c r="B58" s="84"/>
      <c r="C58" s="85"/>
      <c r="D58" s="83"/>
      <c r="E58" s="86"/>
      <c r="F58" s="75"/>
      <c r="G58" s="76"/>
      <c r="H58" s="76"/>
      <c r="I58" s="76"/>
      <c r="J58" s="76"/>
      <c r="K58" s="76"/>
      <c r="M58" s="79"/>
      <c r="N58" s="84"/>
      <c r="O58" s="85"/>
      <c r="P58" s="83"/>
      <c r="Q58" s="86"/>
      <c r="R58" s="75"/>
      <c r="S58" s="76"/>
      <c r="T58" s="76"/>
      <c r="U58" s="76"/>
      <c r="V58" s="76"/>
    </row>
    <row r="59" spans="1:22" x14ac:dyDescent="0.25">
      <c r="A59" s="79"/>
      <c r="B59" s="84"/>
      <c r="C59" s="85"/>
      <c r="D59" s="83"/>
      <c r="E59" s="86"/>
      <c r="F59" s="75"/>
      <c r="G59" s="76"/>
      <c r="H59" s="76"/>
      <c r="I59" s="76"/>
      <c r="J59" s="76"/>
      <c r="K59" s="76"/>
      <c r="M59" s="79"/>
      <c r="N59" s="84"/>
      <c r="O59" s="85"/>
      <c r="P59" s="83"/>
      <c r="Q59" s="86"/>
      <c r="R59" s="75"/>
      <c r="S59" s="76"/>
      <c r="T59" s="76"/>
      <c r="U59" s="76"/>
      <c r="V59" s="76"/>
    </row>
    <row r="60" spans="1:22" x14ac:dyDescent="0.25">
      <c r="A60" s="79"/>
      <c r="B60" s="84"/>
      <c r="C60" s="85"/>
      <c r="D60" s="83"/>
      <c r="E60" s="86"/>
      <c r="F60" s="75"/>
      <c r="G60" s="76"/>
      <c r="H60" s="76"/>
      <c r="I60" s="76"/>
      <c r="J60" s="76"/>
      <c r="K60" s="76"/>
      <c r="M60" s="79"/>
      <c r="N60" s="84"/>
      <c r="O60" s="85"/>
      <c r="P60" s="83"/>
      <c r="Q60" s="86"/>
      <c r="R60" s="75"/>
      <c r="S60" s="76"/>
      <c r="T60" s="76"/>
      <c r="U60" s="76"/>
      <c r="V60" s="76"/>
    </row>
    <row r="61" spans="1:22" x14ac:dyDescent="0.25">
      <c r="A61" s="79"/>
      <c r="B61" s="84"/>
      <c r="C61" s="85"/>
      <c r="D61" s="83"/>
      <c r="E61" s="86"/>
      <c r="F61" s="75"/>
      <c r="G61" s="76"/>
      <c r="H61" s="76"/>
      <c r="I61" s="76"/>
      <c r="J61" s="76"/>
      <c r="K61" s="76"/>
      <c r="M61" s="79"/>
      <c r="N61" s="84"/>
      <c r="O61" s="85"/>
      <c r="P61" s="83"/>
      <c r="Q61" s="86"/>
      <c r="R61" s="75"/>
      <c r="S61" s="76"/>
      <c r="T61" s="76"/>
      <c r="U61" s="76"/>
      <c r="V61" s="76"/>
    </row>
    <row r="62" spans="1:22" x14ac:dyDescent="0.25">
      <c r="A62" s="79"/>
      <c r="B62" s="84"/>
      <c r="C62" s="85"/>
      <c r="D62" s="83"/>
      <c r="E62" s="86"/>
      <c r="F62" s="75"/>
      <c r="G62" s="76"/>
      <c r="H62" s="76"/>
      <c r="I62" s="76"/>
      <c r="J62" s="76"/>
      <c r="K62" s="76"/>
      <c r="M62" s="79"/>
      <c r="N62" s="84"/>
      <c r="O62" s="85"/>
      <c r="P62" s="83"/>
      <c r="Q62" s="86"/>
      <c r="R62" s="75"/>
      <c r="S62" s="76"/>
      <c r="T62" s="76"/>
      <c r="U62" s="76"/>
      <c r="V62" s="76"/>
    </row>
    <row r="63" spans="1:22" x14ac:dyDescent="0.25">
      <c r="A63" s="79"/>
      <c r="B63" s="84"/>
      <c r="C63" s="85"/>
      <c r="D63" s="83"/>
      <c r="E63" s="86"/>
      <c r="F63" s="75"/>
      <c r="G63" s="76"/>
      <c r="H63" s="76"/>
      <c r="I63" s="76"/>
      <c r="J63" s="76"/>
      <c r="K63" s="76"/>
      <c r="M63" s="79"/>
      <c r="N63" s="84"/>
      <c r="O63" s="85"/>
      <c r="P63" s="83"/>
      <c r="Q63" s="86"/>
      <c r="R63" s="75"/>
      <c r="S63" s="76"/>
      <c r="T63" s="76"/>
      <c r="U63" s="76"/>
      <c r="V63" s="76"/>
    </row>
    <row r="64" spans="1:22" x14ac:dyDescent="0.25">
      <c r="A64" s="79"/>
      <c r="B64" s="84"/>
      <c r="C64" s="85"/>
      <c r="D64" s="83"/>
      <c r="E64" s="86"/>
      <c r="F64" s="75"/>
      <c r="G64" s="76"/>
      <c r="H64" s="76"/>
      <c r="I64" s="76"/>
      <c r="J64" s="76"/>
      <c r="K64" s="76"/>
      <c r="M64" s="79"/>
      <c r="N64" s="84"/>
      <c r="O64" s="85"/>
      <c r="P64" s="83"/>
      <c r="Q64" s="86"/>
      <c r="R64" s="75"/>
      <c r="S64" s="76"/>
      <c r="T64" s="76"/>
      <c r="U64" s="76"/>
      <c r="V64" s="76"/>
    </row>
    <row r="65" spans="1:22" x14ac:dyDescent="0.25">
      <c r="A65" s="79"/>
      <c r="B65" s="84"/>
      <c r="C65" s="85"/>
      <c r="D65" s="83"/>
      <c r="E65" s="86"/>
      <c r="F65" s="76"/>
      <c r="G65" s="76"/>
      <c r="H65" s="76"/>
      <c r="I65" s="76"/>
      <c r="J65" s="76"/>
      <c r="K65" s="76"/>
      <c r="M65" s="79"/>
      <c r="N65" s="84"/>
      <c r="O65" s="85"/>
      <c r="P65" s="83"/>
      <c r="Q65" s="86"/>
      <c r="R65" s="76"/>
      <c r="S65" s="76"/>
      <c r="T65" s="76"/>
      <c r="U65" s="76"/>
      <c r="V65" s="76"/>
    </row>
    <row r="66" spans="1:22" x14ac:dyDescent="0.25">
      <c r="A66" s="79"/>
      <c r="B66" s="84"/>
      <c r="C66" s="85"/>
      <c r="D66" s="83"/>
      <c r="E66" s="86"/>
      <c r="F66" s="76"/>
      <c r="G66" s="76"/>
      <c r="H66" s="76"/>
      <c r="I66" s="76"/>
      <c r="J66" s="76"/>
      <c r="K66" s="76"/>
      <c r="M66" s="79"/>
      <c r="N66" s="84"/>
      <c r="O66" s="85"/>
      <c r="P66" s="83"/>
      <c r="Q66" s="86"/>
      <c r="R66" s="76"/>
      <c r="S66" s="76"/>
      <c r="T66" s="76"/>
      <c r="U66" s="76"/>
      <c r="V66" s="76"/>
    </row>
    <row r="67" spans="1:22" x14ac:dyDescent="0.25">
      <c r="A67" s="79"/>
      <c r="B67" s="84"/>
      <c r="C67" s="85"/>
      <c r="D67" s="83"/>
      <c r="E67" s="83"/>
      <c r="F67" s="76"/>
      <c r="G67" s="76"/>
      <c r="H67" s="76"/>
      <c r="I67" s="76"/>
      <c r="J67" s="76"/>
      <c r="K67" s="76"/>
      <c r="M67" s="79"/>
      <c r="N67" s="84"/>
      <c r="O67" s="85"/>
      <c r="P67" s="83"/>
      <c r="Q67" s="83"/>
      <c r="R67" s="76"/>
      <c r="S67" s="76"/>
      <c r="T67" s="76"/>
      <c r="U67" s="76"/>
      <c r="V67" s="76"/>
    </row>
    <row r="68" spans="1:22" x14ac:dyDescent="0.25">
      <c r="A68" s="79"/>
      <c r="B68" s="84"/>
      <c r="C68" s="85"/>
      <c r="D68" s="83"/>
      <c r="E68" s="86"/>
      <c r="F68" s="76"/>
      <c r="G68" s="76"/>
      <c r="H68" s="76"/>
      <c r="I68" s="76"/>
      <c r="J68" s="76"/>
      <c r="K68" s="76"/>
      <c r="M68" s="79"/>
      <c r="N68" s="84"/>
      <c r="O68" s="85"/>
      <c r="P68" s="83"/>
      <c r="Q68" s="86"/>
      <c r="R68" s="76"/>
      <c r="S68" s="76"/>
      <c r="T68" s="76"/>
      <c r="U68" s="76"/>
      <c r="V68" s="76"/>
    </row>
    <row r="69" spans="1:22" x14ac:dyDescent="0.25">
      <c r="A69" s="79"/>
      <c r="B69" s="84"/>
      <c r="C69" s="85"/>
      <c r="D69" s="83"/>
      <c r="E69" s="86"/>
      <c r="F69" s="76"/>
      <c r="G69" s="76"/>
      <c r="H69" s="76"/>
      <c r="I69" s="76"/>
      <c r="J69" s="76"/>
      <c r="K69" s="76"/>
      <c r="M69" s="79"/>
      <c r="N69" s="84"/>
      <c r="O69" s="85"/>
      <c r="P69" s="83"/>
      <c r="Q69" s="86"/>
      <c r="R69" s="76"/>
      <c r="S69" s="76"/>
      <c r="T69" s="76"/>
      <c r="U69" s="76"/>
      <c r="V69" s="76"/>
    </row>
    <row r="70" spans="1:22" x14ac:dyDescent="0.25">
      <c r="A70" s="79"/>
      <c r="B70" s="84"/>
      <c r="C70" s="85"/>
      <c r="D70" s="83"/>
      <c r="E70" s="83"/>
      <c r="F70" s="76"/>
      <c r="G70" s="76"/>
      <c r="H70" s="76"/>
      <c r="I70" s="76"/>
      <c r="J70" s="76"/>
      <c r="K70" s="76"/>
      <c r="M70" s="79"/>
      <c r="N70" s="84"/>
      <c r="O70" s="85"/>
      <c r="P70" s="83"/>
      <c r="Q70" s="83"/>
      <c r="R70" s="76"/>
      <c r="S70" s="76"/>
      <c r="T70" s="76"/>
      <c r="U70" s="76"/>
      <c r="V70" s="76"/>
    </row>
    <row r="71" spans="1:22" x14ac:dyDescent="0.25">
      <c r="A71" s="79"/>
      <c r="B71" s="84"/>
      <c r="C71" s="85"/>
      <c r="D71" s="83"/>
      <c r="E71" s="83"/>
      <c r="F71" s="76"/>
      <c r="G71" s="76"/>
      <c r="H71" s="76"/>
      <c r="I71" s="76"/>
      <c r="J71" s="76"/>
      <c r="K71" s="76"/>
      <c r="M71" s="79"/>
      <c r="N71" s="84"/>
      <c r="O71" s="85"/>
      <c r="P71" s="83"/>
      <c r="Q71" s="83"/>
      <c r="R71" s="76"/>
      <c r="S71" s="76"/>
      <c r="T71" s="76"/>
      <c r="U71" s="76"/>
      <c r="V71" s="76"/>
    </row>
    <row r="72" spans="1:22" ht="15.75" x14ac:dyDescent="0.25">
      <c r="A72" s="79"/>
      <c r="B72" s="84"/>
      <c r="C72" s="85"/>
      <c r="D72" s="83"/>
      <c r="E72" s="87"/>
      <c r="F72" s="76"/>
      <c r="G72" s="76"/>
      <c r="H72" s="76"/>
      <c r="I72" s="76"/>
      <c r="J72" s="76"/>
      <c r="K72" s="76"/>
      <c r="M72" s="79"/>
      <c r="N72" s="84"/>
      <c r="O72" s="85"/>
      <c r="P72" s="83"/>
      <c r="Q72" s="87"/>
      <c r="R72" s="76"/>
      <c r="S72" s="76"/>
      <c r="T72" s="76"/>
      <c r="U72" s="76"/>
      <c r="V72" s="76"/>
    </row>
    <row r="73" spans="1:22" ht="15.75" x14ac:dyDescent="0.25">
      <c r="A73" s="79"/>
      <c r="B73" s="84"/>
      <c r="C73" s="85"/>
      <c r="D73" s="83"/>
      <c r="E73" s="87"/>
      <c r="F73" s="76"/>
      <c r="G73" s="76"/>
      <c r="H73" s="76"/>
      <c r="I73" s="76"/>
      <c r="J73" s="76"/>
      <c r="K73" s="76"/>
      <c r="M73" s="79"/>
      <c r="N73" s="84"/>
      <c r="O73" s="85"/>
      <c r="P73" s="83"/>
      <c r="Q73" s="87"/>
      <c r="R73" s="76"/>
      <c r="S73" s="76"/>
      <c r="T73" s="76"/>
      <c r="U73" s="76"/>
      <c r="V73" s="76"/>
    </row>
    <row r="74" spans="1:22" ht="15.75" x14ac:dyDescent="0.25">
      <c r="A74" s="79"/>
      <c r="B74" s="84"/>
      <c r="C74" s="85"/>
      <c r="D74" s="83"/>
      <c r="E74" s="87"/>
      <c r="F74" s="76"/>
      <c r="G74" s="76"/>
      <c r="H74" s="76"/>
      <c r="I74" s="76"/>
      <c r="J74" s="76"/>
      <c r="K74" s="76"/>
      <c r="M74" s="79"/>
      <c r="N74" s="84"/>
      <c r="O74" s="85"/>
      <c r="P74" s="83"/>
      <c r="Q74" s="87"/>
      <c r="R74" s="76"/>
      <c r="S74" s="76"/>
      <c r="T74" s="76"/>
      <c r="U74" s="76"/>
      <c r="V74" s="76"/>
    </row>
    <row r="75" spans="1:22" ht="15.75" x14ac:dyDescent="0.25">
      <c r="A75" s="79"/>
      <c r="B75" s="84"/>
      <c r="C75" s="85"/>
      <c r="D75" s="83"/>
      <c r="E75" s="87"/>
      <c r="F75" s="76"/>
      <c r="G75" s="76"/>
      <c r="H75" s="76"/>
      <c r="I75" s="76"/>
      <c r="J75" s="76"/>
      <c r="K75" s="76"/>
      <c r="M75" s="79"/>
      <c r="N75" s="84"/>
      <c r="O75" s="85"/>
      <c r="P75" s="83"/>
      <c r="Q75" s="87"/>
      <c r="R75" s="76"/>
      <c r="S75" s="76"/>
      <c r="T75" s="76"/>
      <c r="U75" s="76"/>
      <c r="V75" s="76"/>
    </row>
    <row r="76" spans="1:22" ht="15.75" x14ac:dyDescent="0.25">
      <c r="A76" s="79"/>
      <c r="B76" s="84"/>
      <c r="C76" s="85"/>
      <c r="D76" s="83"/>
      <c r="E76" s="87"/>
      <c r="F76" s="76"/>
      <c r="G76" s="76"/>
      <c r="H76" s="76"/>
      <c r="I76" s="76"/>
      <c r="J76" s="76"/>
      <c r="K76" s="76"/>
      <c r="M76" s="79"/>
      <c r="N76" s="84"/>
      <c r="O76" s="85"/>
      <c r="P76" s="83"/>
      <c r="Q76" s="87"/>
      <c r="R76" s="76"/>
      <c r="S76" s="76"/>
      <c r="T76" s="76"/>
      <c r="U76" s="76"/>
      <c r="V76" s="76"/>
    </row>
    <row r="77" spans="1:22" x14ac:dyDescent="0.25">
      <c r="A77" s="79"/>
      <c r="B77" s="84"/>
      <c r="C77" s="85"/>
      <c r="D77" s="83"/>
      <c r="E77" s="83"/>
      <c r="F77" s="76"/>
      <c r="G77" s="76"/>
      <c r="H77" s="76"/>
      <c r="I77" s="76"/>
      <c r="J77" s="76"/>
      <c r="K77" s="76"/>
      <c r="M77" s="79"/>
      <c r="N77" s="84"/>
      <c r="O77" s="85"/>
      <c r="P77" s="83"/>
      <c r="Q77" s="83"/>
      <c r="R77" s="76"/>
      <c r="S77" s="76"/>
      <c r="T77" s="76"/>
      <c r="U77" s="76"/>
      <c r="V77" s="76"/>
    </row>
    <row r="78" spans="1:22" x14ac:dyDescent="0.25">
      <c r="A78" s="79"/>
      <c r="B78" s="84"/>
      <c r="C78" s="85"/>
      <c r="D78" s="83"/>
      <c r="E78" s="83"/>
      <c r="F78" s="76"/>
      <c r="G78" s="76"/>
      <c r="H78" s="76"/>
      <c r="I78" s="76"/>
      <c r="J78" s="76"/>
      <c r="K78" s="76"/>
      <c r="M78" s="79"/>
      <c r="N78" s="84"/>
      <c r="O78" s="85"/>
      <c r="P78" s="83"/>
      <c r="Q78" s="83"/>
      <c r="R78" s="76"/>
      <c r="S78" s="76"/>
      <c r="T78" s="76"/>
      <c r="U78" s="76"/>
      <c r="V78" s="76"/>
    </row>
    <row r="79" spans="1:22" x14ac:dyDescent="0.25">
      <c r="A79" s="79"/>
      <c r="B79" s="84"/>
      <c r="C79" s="85"/>
      <c r="D79" s="83"/>
      <c r="E79" s="83"/>
      <c r="F79" s="76"/>
      <c r="G79" s="76"/>
      <c r="H79" s="76"/>
      <c r="I79" s="76"/>
      <c r="J79" s="76"/>
      <c r="K79" s="76"/>
      <c r="M79" s="79"/>
      <c r="N79" s="84"/>
      <c r="O79" s="85"/>
      <c r="P79" s="83"/>
      <c r="Q79" s="83"/>
      <c r="R79" s="76"/>
      <c r="S79" s="76"/>
      <c r="T79" s="76"/>
      <c r="U79" s="76"/>
      <c r="V79" s="76"/>
    </row>
    <row r="80" spans="1:22" x14ac:dyDescent="0.25">
      <c r="A80" s="79"/>
      <c r="B80" s="84"/>
      <c r="C80" s="85"/>
      <c r="D80" s="83"/>
      <c r="E80" s="83"/>
      <c r="F80" s="76"/>
      <c r="G80" s="76"/>
      <c r="H80" s="76"/>
      <c r="I80" s="76"/>
      <c r="J80" s="76"/>
      <c r="K80" s="76"/>
      <c r="M80" s="79"/>
      <c r="N80" s="84"/>
      <c r="O80" s="85"/>
      <c r="P80" s="83"/>
      <c r="Q80" s="83"/>
      <c r="R80" s="76"/>
      <c r="S80" s="76"/>
      <c r="T80" s="76"/>
      <c r="U80" s="76"/>
      <c r="V80" s="76"/>
    </row>
    <row r="81" spans="1:22" x14ac:dyDescent="0.25">
      <c r="A81" s="79"/>
      <c r="B81" s="84"/>
      <c r="C81" s="85"/>
      <c r="D81" s="83"/>
      <c r="E81" s="83"/>
      <c r="F81" s="76"/>
      <c r="G81" s="76"/>
      <c r="H81" s="76"/>
      <c r="I81" s="76"/>
      <c r="J81" s="76"/>
      <c r="K81" s="76"/>
      <c r="M81" s="79"/>
      <c r="N81" s="84"/>
      <c r="O81" s="85"/>
      <c r="P81" s="83"/>
      <c r="Q81" s="83"/>
      <c r="R81" s="76"/>
      <c r="S81" s="76"/>
      <c r="T81" s="76"/>
      <c r="U81" s="76"/>
      <c r="V81" s="76"/>
    </row>
    <row r="82" spans="1:22" x14ac:dyDescent="0.25">
      <c r="A82" s="79"/>
      <c r="B82" s="84"/>
      <c r="C82" s="84"/>
      <c r="D82" s="83"/>
      <c r="E82" s="83"/>
      <c r="F82" s="76"/>
      <c r="G82" s="76"/>
      <c r="H82" s="76"/>
      <c r="I82" s="76"/>
      <c r="J82" s="76"/>
      <c r="K82" s="76"/>
      <c r="M82" s="79"/>
      <c r="N82" s="84"/>
      <c r="O82" s="84"/>
      <c r="P82" s="83"/>
      <c r="Q82" s="83"/>
      <c r="R82" s="76"/>
      <c r="S82" s="76"/>
      <c r="T82" s="76"/>
      <c r="U82" s="76"/>
      <c r="V82" s="76"/>
    </row>
    <row r="83" spans="1:22" x14ac:dyDescent="0.25">
      <c r="A83" s="79"/>
      <c r="B83" s="84"/>
      <c r="C83" s="84"/>
      <c r="D83" s="83"/>
      <c r="E83" s="83"/>
      <c r="F83" s="76"/>
      <c r="G83" s="76"/>
      <c r="H83" s="76"/>
      <c r="I83" s="76"/>
      <c r="J83" s="76"/>
      <c r="K83" s="76"/>
      <c r="M83" s="79"/>
      <c r="N83" s="84"/>
      <c r="O83" s="84"/>
      <c r="P83" s="83"/>
      <c r="Q83" s="83"/>
      <c r="R83" s="76"/>
      <c r="S83" s="76"/>
      <c r="T83" s="76"/>
      <c r="U83" s="76"/>
      <c r="V83" s="76"/>
    </row>
    <row r="84" spans="1:22" x14ac:dyDescent="0.25">
      <c r="A84" s="78"/>
      <c r="B84" s="86"/>
      <c r="C84" s="86"/>
      <c r="D84" s="86"/>
      <c r="E84" s="83"/>
      <c r="F84" s="76"/>
      <c r="G84" s="76"/>
      <c r="H84" s="76"/>
      <c r="I84" s="76"/>
      <c r="J84" s="76"/>
      <c r="K84" s="76"/>
      <c r="M84" s="78"/>
      <c r="N84" s="86"/>
      <c r="O84" s="86"/>
      <c r="P84" s="86"/>
      <c r="Q84" s="83"/>
      <c r="R84" s="76"/>
      <c r="S84" s="76"/>
      <c r="T84" s="76"/>
      <c r="U84" s="76"/>
      <c r="V84" s="76"/>
    </row>
    <row r="85" spans="1:22" x14ac:dyDescent="0.25">
      <c r="A85" s="78"/>
      <c r="B85" s="86"/>
      <c r="C85" s="86"/>
      <c r="D85" s="83"/>
      <c r="E85" s="83"/>
      <c r="F85" s="76"/>
      <c r="G85" s="76"/>
      <c r="H85" s="76"/>
      <c r="I85" s="76"/>
      <c r="J85" s="76"/>
      <c r="K85" s="76"/>
      <c r="M85" s="78"/>
      <c r="N85" s="86"/>
      <c r="O85" s="86"/>
      <c r="P85" s="83"/>
      <c r="Q85" s="83"/>
      <c r="R85" s="76"/>
      <c r="S85" s="76"/>
      <c r="T85" s="76"/>
      <c r="U85" s="76"/>
      <c r="V85" s="76"/>
    </row>
    <row r="86" spans="1:22" x14ac:dyDescent="0.25">
      <c r="A86" s="78"/>
      <c r="B86" s="86"/>
      <c r="C86" s="86"/>
      <c r="D86" s="83"/>
      <c r="E86" s="83"/>
      <c r="F86" s="76"/>
      <c r="G86" s="76"/>
      <c r="H86" s="76"/>
      <c r="I86" s="76"/>
      <c r="J86" s="76"/>
      <c r="K86" s="76"/>
      <c r="M86" s="78"/>
      <c r="N86" s="86"/>
      <c r="O86" s="86"/>
      <c r="P86" s="83"/>
      <c r="Q86" s="83"/>
      <c r="R86" s="76"/>
      <c r="S86" s="76"/>
      <c r="T86" s="76"/>
      <c r="U86" s="76"/>
      <c r="V86" s="76"/>
    </row>
    <row r="87" spans="1:22" x14ac:dyDescent="0.25">
      <c r="A87" s="78"/>
      <c r="B87" s="86"/>
      <c r="C87" s="86"/>
      <c r="D87" s="84"/>
      <c r="E87" s="86"/>
      <c r="F87" s="76"/>
      <c r="G87" s="76"/>
      <c r="H87" s="76"/>
      <c r="I87" s="76"/>
      <c r="J87" s="76"/>
      <c r="K87" s="76"/>
      <c r="M87" s="78"/>
      <c r="N87" s="86"/>
      <c r="O87" s="86"/>
      <c r="P87" s="84"/>
      <c r="Q87" s="86"/>
      <c r="R87" s="76"/>
      <c r="S87" s="76"/>
      <c r="T87" s="76"/>
      <c r="U87" s="76"/>
      <c r="V87" s="76"/>
    </row>
    <row r="88" spans="1:22" x14ac:dyDescent="0.25">
      <c r="A88" s="78"/>
      <c r="B88" s="86"/>
      <c r="C88" s="86"/>
      <c r="D88" s="88"/>
      <c r="E88" s="86"/>
      <c r="F88" s="76"/>
      <c r="G88" s="76"/>
      <c r="H88" s="76"/>
      <c r="I88" s="76"/>
      <c r="J88" s="76"/>
      <c r="K88" s="76"/>
      <c r="M88" s="78"/>
      <c r="N88" s="86"/>
      <c r="O88" s="86"/>
      <c r="P88" s="88"/>
      <c r="Q88" s="86"/>
      <c r="R88" s="76"/>
      <c r="S88" s="76"/>
      <c r="T88" s="76"/>
      <c r="U88" s="76"/>
      <c r="V88" s="76"/>
    </row>
    <row r="89" spans="1:22" x14ac:dyDescent="0.25">
      <c r="A89" s="78"/>
      <c r="B89" s="86"/>
      <c r="C89" s="86"/>
      <c r="D89" s="83"/>
      <c r="E89" s="83"/>
      <c r="F89" s="76"/>
      <c r="G89" s="76"/>
      <c r="H89" s="76"/>
      <c r="I89" s="76"/>
      <c r="J89" s="76"/>
      <c r="K89" s="76"/>
      <c r="M89" s="78"/>
      <c r="N89" s="86"/>
      <c r="O89" s="86"/>
      <c r="P89" s="83"/>
      <c r="Q89" s="83"/>
      <c r="R89" s="76"/>
      <c r="S89" s="76"/>
      <c r="T89" s="76"/>
      <c r="U89" s="76"/>
      <c r="V89" s="76"/>
    </row>
    <row r="90" spans="1:22" x14ac:dyDescent="0.25">
      <c r="A90" s="78"/>
      <c r="B90" s="86"/>
      <c r="C90" s="86"/>
      <c r="D90" s="83"/>
      <c r="E90" s="83"/>
      <c r="F90" s="76"/>
      <c r="G90" s="76"/>
      <c r="H90" s="76"/>
      <c r="I90" s="76"/>
      <c r="J90" s="76"/>
      <c r="K90" s="76"/>
      <c r="M90" s="78"/>
      <c r="N90" s="86"/>
      <c r="O90" s="86"/>
      <c r="P90" s="83"/>
      <c r="Q90" s="83"/>
      <c r="R90" s="76"/>
      <c r="S90" s="76"/>
      <c r="T90" s="76"/>
      <c r="U90" s="76"/>
      <c r="V90" s="76"/>
    </row>
    <row r="91" spans="1:22" x14ac:dyDescent="0.25">
      <c r="A91" s="78"/>
      <c r="B91" s="86"/>
      <c r="C91" s="86"/>
      <c r="D91" s="83"/>
      <c r="E91" s="83"/>
      <c r="F91" s="76"/>
      <c r="G91" s="76"/>
      <c r="H91" s="76"/>
      <c r="I91" s="76"/>
      <c r="J91" s="76"/>
      <c r="K91" s="76"/>
      <c r="M91" s="78"/>
      <c r="N91" s="86"/>
      <c r="O91" s="86"/>
      <c r="P91" s="83"/>
      <c r="Q91" s="83"/>
      <c r="R91" s="76"/>
      <c r="S91" s="76"/>
      <c r="T91" s="76"/>
      <c r="U91" s="76"/>
      <c r="V91" s="76"/>
    </row>
    <row r="92" spans="1:22" x14ac:dyDescent="0.25">
      <c r="A92" s="78"/>
      <c r="B92" s="86"/>
      <c r="C92" s="86"/>
      <c r="D92" s="83"/>
      <c r="E92" s="83"/>
      <c r="F92" s="76"/>
      <c r="G92" s="76"/>
      <c r="H92" s="76"/>
      <c r="I92" s="76"/>
      <c r="J92" s="76"/>
      <c r="K92" s="76"/>
      <c r="M92" s="78"/>
      <c r="N92" s="86"/>
      <c r="O92" s="86"/>
      <c r="P92" s="83"/>
      <c r="Q92" s="83"/>
      <c r="R92" s="76"/>
      <c r="S92" s="76"/>
      <c r="T92" s="76"/>
      <c r="U92" s="76"/>
      <c r="V92" s="76"/>
    </row>
    <row r="93" spans="1:22" x14ac:dyDescent="0.25">
      <c r="A93" s="78"/>
      <c r="B93" s="86"/>
      <c r="C93" s="86"/>
      <c r="D93" s="83"/>
      <c r="E93" s="83"/>
      <c r="F93" s="76"/>
      <c r="G93" s="76"/>
      <c r="H93" s="76"/>
      <c r="I93" s="76"/>
      <c r="J93" s="76"/>
      <c r="K93" s="76"/>
      <c r="M93" s="78"/>
      <c r="N93" s="86"/>
      <c r="O93" s="86"/>
      <c r="P93" s="83"/>
      <c r="Q93" s="83"/>
      <c r="R93" s="76"/>
      <c r="S93" s="76"/>
      <c r="T93" s="76"/>
      <c r="U93" s="76"/>
      <c r="V93" s="76"/>
    </row>
    <row r="94" spans="1:22" x14ac:dyDescent="0.25">
      <c r="A94" s="78"/>
      <c r="B94" s="86"/>
      <c r="C94" s="86"/>
      <c r="D94" s="83"/>
      <c r="E94" s="83"/>
      <c r="F94" s="76"/>
      <c r="G94" s="76"/>
      <c r="H94" s="76"/>
      <c r="I94" s="76"/>
      <c r="J94" s="76"/>
      <c r="K94" s="76"/>
      <c r="M94" s="78"/>
      <c r="N94" s="86"/>
      <c r="O94" s="86"/>
      <c r="P94" s="83"/>
      <c r="Q94" s="83"/>
      <c r="R94" s="76"/>
      <c r="S94" s="76"/>
      <c r="T94" s="76"/>
      <c r="U94" s="76"/>
      <c r="V94" s="76"/>
    </row>
    <row r="95" spans="1:22" x14ac:dyDescent="0.25">
      <c r="A95" s="78"/>
      <c r="B95" s="86"/>
      <c r="C95" s="86"/>
      <c r="D95" s="83"/>
      <c r="E95" s="83"/>
      <c r="F95" s="76"/>
      <c r="G95" s="76"/>
      <c r="H95" s="76"/>
      <c r="I95" s="76"/>
      <c r="J95" s="76"/>
      <c r="K95" s="76"/>
      <c r="M95" s="78"/>
      <c r="N95" s="86"/>
      <c r="O95" s="86"/>
      <c r="P95" s="83"/>
      <c r="Q95" s="83"/>
      <c r="R95" s="76"/>
      <c r="S95" s="76"/>
      <c r="T95" s="76"/>
      <c r="U95" s="76"/>
      <c r="V95" s="76"/>
    </row>
    <row r="96" spans="1:22" x14ac:dyDescent="0.25">
      <c r="A96" s="78"/>
      <c r="B96" s="86"/>
      <c r="C96" s="86"/>
      <c r="D96" s="83"/>
      <c r="E96" s="83"/>
      <c r="F96" s="76"/>
      <c r="G96" s="76"/>
      <c r="H96" s="76"/>
      <c r="I96" s="76"/>
      <c r="J96" s="76"/>
      <c r="K96" s="76"/>
      <c r="M96" s="78"/>
      <c r="N96" s="86"/>
      <c r="O96" s="86"/>
      <c r="P96" s="83"/>
      <c r="Q96" s="83"/>
      <c r="R96" s="76"/>
      <c r="S96" s="76"/>
      <c r="T96" s="76"/>
      <c r="U96" s="76"/>
      <c r="V96" s="76"/>
    </row>
    <row r="97" spans="1:22" x14ac:dyDescent="0.25">
      <c r="A97" s="78"/>
      <c r="B97" s="86"/>
      <c r="C97" s="86"/>
      <c r="D97" s="83"/>
      <c r="E97" s="83"/>
      <c r="F97" s="76"/>
      <c r="G97" s="76"/>
      <c r="H97" s="76"/>
      <c r="I97" s="76"/>
      <c r="J97" s="76"/>
      <c r="K97" s="76"/>
      <c r="M97" s="78"/>
      <c r="N97" s="86"/>
      <c r="O97" s="86"/>
      <c r="P97" s="83"/>
      <c r="Q97" s="83"/>
      <c r="R97" s="76"/>
      <c r="S97" s="76"/>
      <c r="T97" s="76"/>
      <c r="U97" s="76"/>
      <c r="V97" s="76"/>
    </row>
    <row r="98" spans="1:22" x14ac:dyDescent="0.25">
      <c r="A98" s="78"/>
      <c r="B98" s="86"/>
      <c r="C98" s="86"/>
      <c r="D98" s="83"/>
      <c r="E98" s="83"/>
      <c r="F98" s="76"/>
      <c r="G98" s="76"/>
      <c r="H98" s="76"/>
      <c r="I98" s="76"/>
      <c r="J98" s="76"/>
      <c r="K98" s="76"/>
      <c r="M98" s="78"/>
      <c r="N98" s="86"/>
      <c r="O98" s="86"/>
      <c r="P98" s="83"/>
      <c r="Q98" s="83"/>
      <c r="R98" s="76"/>
      <c r="S98" s="76"/>
      <c r="T98" s="76"/>
      <c r="U98" s="76"/>
      <c r="V98" s="76"/>
    </row>
    <row r="99" spans="1:22" x14ac:dyDescent="0.25">
      <c r="A99" s="78"/>
      <c r="B99" s="86"/>
      <c r="C99" s="86"/>
      <c r="D99" s="83"/>
      <c r="E99" s="83"/>
      <c r="F99" s="76"/>
      <c r="G99" s="76"/>
      <c r="H99" s="76"/>
      <c r="I99" s="76"/>
      <c r="J99" s="76"/>
      <c r="K99" s="76"/>
      <c r="M99" s="78"/>
      <c r="N99" s="86"/>
      <c r="O99" s="86"/>
      <c r="P99" s="83"/>
      <c r="Q99" s="83"/>
      <c r="R99" s="76"/>
      <c r="S99" s="76"/>
      <c r="T99" s="76"/>
      <c r="U99" s="76"/>
      <c r="V99" s="76"/>
    </row>
    <row r="100" spans="1:22" x14ac:dyDescent="0.25">
      <c r="A100" s="78"/>
      <c r="B100" s="86"/>
      <c r="C100" s="86"/>
      <c r="D100" s="83"/>
      <c r="E100" s="83"/>
      <c r="F100" s="76"/>
      <c r="G100" s="76"/>
      <c r="H100" s="76"/>
      <c r="I100" s="76"/>
      <c r="J100" s="76"/>
      <c r="K100" s="76"/>
      <c r="M100" s="78"/>
      <c r="N100" s="86"/>
      <c r="O100" s="86"/>
      <c r="P100" s="83"/>
      <c r="Q100" s="83"/>
      <c r="R100" s="76"/>
      <c r="S100" s="76"/>
      <c r="T100" s="76"/>
      <c r="U100" s="76"/>
      <c r="V100" s="76"/>
    </row>
    <row r="101" spans="1:22" x14ac:dyDescent="0.25">
      <c r="A101" s="78"/>
      <c r="B101" s="86"/>
      <c r="C101" s="86"/>
      <c r="D101" s="83"/>
      <c r="E101" s="83"/>
      <c r="F101" s="76"/>
      <c r="G101" s="76"/>
      <c r="H101" s="76"/>
      <c r="I101" s="76"/>
      <c r="J101" s="76"/>
      <c r="K101" s="76"/>
      <c r="M101" s="78"/>
      <c r="N101" s="86"/>
      <c r="O101" s="86"/>
      <c r="P101" s="83"/>
      <c r="Q101" s="83"/>
      <c r="R101" s="76"/>
      <c r="S101" s="76"/>
      <c r="T101" s="76"/>
      <c r="U101" s="76"/>
      <c r="V101" s="76"/>
    </row>
    <row r="102" spans="1:22" x14ac:dyDescent="0.25">
      <c r="A102" s="78"/>
      <c r="B102" s="86"/>
      <c r="C102" s="86"/>
      <c r="D102" s="83"/>
      <c r="E102" s="83"/>
      <c r="F102" s="76"/>
      <c r="G102" s="76"/>
      <c r="H102" s="76"/>
      <c r="I102" s="76"/>
      <c r="J102" s="76"/>
      <c r="K102" s="76"/>
      <c r="M102" s="78"/>
      <c r="N102" s="86"/>
      <c r="O102" s="86"/>
      <c r="P102" s="83"/>
      <c r="Q102" s="83"/>
      <c r="R102" s="76"/>
      <c r="S102" s="76"/>
      <c r="T102" s="76"/>
      <c r="U102" s="76"/>
      <c r="V102" s="76"/>
    </row>
    <row r="103" spans="1:22" x14ac:dyDescent="0.25">
      <c r="A103" s="78"/>
      <c r="B103" s="86"/>
      <c r="C103" s="86"/>
      <c r="D103" s="83"/>
      <c r="E103" s="83"/>
      <c r="F103" s="76"/>
      <c r="G103" s="76"/>
      <c r="H103" s="76"/>
      <c r="I103" s="76"/>
      <c r="J103" s="76"/>
      <c r="K103" s="76"/>
      <c r="M103" s="78"/>
      <c r="N103" s="86"/>
      <c r="O103" s="86"/>
      <c r="P103" s="83"/>
      <c r="Q103" s="83"/>
      <c r="R103" s="76"/>
      <c r="S103" s="76"/>
      <c r="T103" s="76"/>
      <c r="U103" s="76"/>
      <c r="V103" s="76"/>
    </row>
    <row r="104" spans="1:22" x14ac:dyDescent="0.25">
      <c r="A104" s="78"/>
      <c r="B104" s="86"/>
      <c r="C104" s="86"/>
      <c r="D104" s="83"/>
      <c r="E104" s="83"/>
      <c r="F104" s="76"/>
      <c r="G104" s="76"/>
      <c r="H104" s="76"/>
      <c r="I104" s="76"/>
      <c r="J104" s="76"/>
      <c r="K104" s="76"/>
      <c r="M104" s="78"/>
      <c r="N104" s="86"/>
      <c r="O104" s="86"/>
      <c r="P104" s="83"/>
      <c r="Q104" s="83"/>
      <c r="R104" s="76"/>
      <c r="S104" s="76"/>
      <c r="T104" s="76"/>
      <c r="U104" s="76"/>
      <c r="V104" s="76"/>
    </row>
    <row r="105" spans="1:22" x14ac:dyDescent="0.25">
      <c r="A105" s="78"/>
      <c r="B105" s="86"/>
      <c r="C105" s="86"/>
      <c r="D105" s="83"/>
      <c r="E105" s="83"/>
      <c r="F105" s="76"/>
      <c r="G105" s="76"/>
      <c r="H105" s="76"/>
      <c r="I105" s="76"/>
      <c r="J105" s="76"/>
      <c r="K105" s="76"/>
      <c r="M105" s="78"/>
      <c r="N105" s="86"/>
      <c r="O105" s="86"/>
      <c r="P105" s="83"/>
      <c r="Q105" s="83"/>
      <c r="R105" s="76"/>
      <c r="S105" s="76"/>
      <c r="T105" s="76"/>
      <c r="U105" s="76"/>
      <c r="V105" s="76"/>
    </row>
    <row r="106" spans="1:22" x14ac:dyDescent="0.25">
      <c r="A106" s="78"/>
      <c r="B106" s="86"/>
      <c r="C106" s="86"/>
      <c r="D106" s="83"/>
      <c r="E106" s="83"/>
      <c r="F106" s="76"/>
      <c r="G106" s="76"/>
      <c r="H106" s="76"/>
      <c r="I106" s="76"/>
      <c r="J106" s="76"/>
      <c r="K106" s="76"/>
      <c r="M106" s="78"/>
      <c r="N106" s="86"/>
      <c r="O106" s="86"/>
      <c r="P106" s="83"/>
      <c r="Q106" s="83"/>
      <c r="R106" s="76"/>
      <c r="S106" s="76"/>
      <c r="T106" s="76"/>
      <c r="U106" s="76"/>
      <c r="V106" s="76"/>
    </row>
    <row r="107" spans="1:22" x14ac:dyDescent="0.25">
      <c r="A107" s="78"/>
      <c r="B107" s="86"/>
      <c r="C107" s="86"/>
      <c r="D107" s="83"/>
      <c r="E107" s="83"/>
      <c r="F107" s="76"/>
      <c r="G107" s="76"/>
      <c r="H107" s="76"/>
      <c r="I107" s="76"/>
      <c r="J107" s="76"/>
      <c r="K107" s="76"/>
      <c r="M107" s="78"/>
      <c r="N107" s="86"/>
      <c r="O107" s="86"/>
      <c r="P107" s="83"/>
      <c r="Q107" s="83"/>
      <c r="R107" s="76"/>
      <c r="S107" s="76"/>
      <c r="T107" s="76"/>
      <c r="U107" s="76"/>
      <c r="V107" s="76"/>
    </row>
    <row r="108" spans="1:22" x14ac:dyDescent="0.25">
      <c r="A108" s="78"/>
      <c r="B108" s="86"/>
      <c r="C108" s="86"/>
      <c r="D108" s="83"/>
      <c r="E108" s="83"/>
      <c r="F108" s="76"/>
      <c r="G108" s="76"/>
      <c r="H108" s="76"/>
      <c r="I108" s="76"/>
      <c r="J108" s="76"/>
      <c r="K108" s="76"/>
      <c r="M108" s="78"/>
      <c r="N108" s="86"/>
      <c r="O108" s="86"/>
      <c r="P108" s="83"/>
      <c r="Q108" s="83"/>
      <c r="R108" s="76"/>
      <c r="S108" s="76"/>
      <c r="T108" s="76"/>
      <c r="U108" s="76"/>
      <c r="V108" s="76"/>
    </row>
    <row r="109" spans="1:22" x14ac:dyDescent="0.25">
      <c r="A109" s="78"/>
      <c r="B109" s="86"/>
      <c r="C109" s="86"/>
      <c r="D109" s="83"/>
      <c r="E109" s="83"/>
      <c r="F109" s="76"/>
      <c r="G109" s="76"/>
      <c r="H109" s="76"/>
      <c r="I109" s="76"/>
      <c r="J109" s="76"/>
      <c r="K109" s="76"/>
      <c r="M109" s="78"/>
      <c r="N109" s="86"/>
      <c r="O109" s="86"/>
      <c r="P109" s="83"/>
      <c r="Q109" s="83"/>
      <c r="R109" s="76"/>
      <c r="S109" s="76"/>
      <c r="T109" s="76"/>
      <c r="U109" s="76"/>
      <c r="V109" s="76"/>
    </row>
    <row r="110" spans="1:22" x14ac:dyDescent="0.25">
      <c r="A110" s="78"/>
      <c r="B110" s="86"/>
      <c r="C110" s="86"/>
      <c r="D110" s="83"/>
      <c r="E110" s="83"/>
      <c r="F110" s="76"/>
      <c r="G110" s="76"/>
      <c r="H110" s="76"/>
      <c r="I110" s="76"/>
      <c r="J110" s="76"/>
      <c r="K110" s="76"/>
      <c r="M110" s="78"/>
      <c r="N110" s="86"/>
      <c r="O110" s="86"/>
      <c r="P110" s="83"/>
      <c r="Q110" s="83"/>
      <c r="R110" s="76"/>
      <c r="S110" s="76"/>
      <c r="T110" s="76"/>
      <c r="U110" s="76"/>
      <c r="V110" s="76"/>
    </row>
    <row r="111" spans="1:22" x14ac:dyDescent="0.25">
      <c r="A111" s="78"/>
      <c r="B111" s="86"/>
      <c r="C111" s="86"/>
      <c r="D111" s="83"/>
      <c r="E111" s="83"/>
      <c r="F111" s="76"/>
      <c r="G111" s="76"/>
      <c r="H111" s="76"/>
      <c r="I111" s="76"/>
      <c r="J111" s="76"/>
      <c r="K111" s="76"/>
      <c r="M111" s="78"/>
      <c r="N111" s="86"/>
      <c r="O111" s="86"/>
      <c r="P111" s="83"/>
      <c r="Q111" s="83"/>
      <c r="R111" s="76"/>
      <c r="S111" s="76"/>
      <c r="T111" s="76"/>
      <c r="U111" s="76"/>
      <c r="V111" s="76"/>
    </row>
    <row r="112" spans="1:22" x14ac:dyDescent="0.25">
      <c r="A112" s="78"/>
      <c r="B112" s="86"/>
      <c r="C112" s="86"/>
      <c r="D112" s="83"/>
      <c r="E112" s="83"/>
      <c r="F112" s="76"/>
      <c r="G112" s="76"/>
      <c r="H112" s="76"/>
      <c r="I112" s="76"/>
      <c r="J112" s="76"/>
      <c r="K112" s="76"/>
      <c r="M112" s="78"/>
      <c r="N112" s="86"/>
      <c r="O112" s="86"/>
      <c r="P112" s="83"/>
      <c r="Q112" s="83"/>
      <c r="R112" s="76"/>
      <c r="S112" s="76"/>
      <c r="T112" s="76"/>
      <c r="U112" s="76"/>
      <c r="V112" s="76"/>
    </row>
    <row r="113" spans="1:22" x14ac:dyDescent="0.25">
      <c r="A113" s="78"/>
      <c r="B113" s="86"/>
      <c r="C113" s="86"/>
      <c r="D113" s="83"/>
      <c r="E113" s="83"/>
      <c r="F113" s="76"/>
      <c r="G113" s="76"/>
      <c r="H113" s="76"/>
      <c r="I113" s="76"/>
      <c r="J113" s="76"/>
      <c r="K113" s="76"/>
      <c r="M113" s="78"/>
      <c r="N113" s="86"/>
      <c r="O113" s="86"/>
      <c r="P113" s="83"/>
      <c r="Q113" s="83"/>
      <c r="R113" s="76"/>
      <c r="S113" s="76"/>
      <c r="T113" s="76"/>
      <c r="U113" s="76"/>
      <c r="V113" s="76"/>
    </row>
    <row r="114" spans="1:22" x14ac:dyDescent="0.25">
      <c r="A114" s="78"/>
      <c r="B114" s="86"/>
      <c r="C114" s="86"/>
      <c r="D114" s="83"/>
      <c r="E114" s="83"/>
      <c r="F114" s="76"/>
      <c r="G114" s="76"/>
      <c r="H114" s="76"/>
      <c r="I114" s="76"/>
      <c r="J114" s="76"/>
      <c r="K114" s="76"/>
      <c r="M114" s="78"/>
      <c r="N114" s="86"/>
      <c r="O114" s="86"/>
      <c r="P114" s="83"/>
      <c r="Q114" s="83"/>
      <c r="R114" s="76"/>
      <c r="S114" s="76"/>
      <c r="T114" s="76"/>
      <c r="U114" s="76"/>
      <c r="V114" s="76"/>
    </row>
    <row r="115" spans="1:22" x14ac:dyDescent="0.25">
      <c r="A115" s="78"/>
      <c r="B115" s="86"/>
      <c r="C115" s="86"/>
      <c r="D115" s="83"/>
      <c r="E115" s="83"/>
      <c r="F115" s="76"/>
      <c r="G115" s="76"/>
      <c r="H115" s="76"/>
      <c r="I115" s="76"/>
      <c r="J115" s="76"/>
      <c r="K115" s="76"/>
      <c r="M115" s="78"/>
      <c r="N115" s="86"/>
      <c r="O115" s="86"/>
      <c r="P115" s="83"/>
      <c r="Q115" s="83"/>
      <c r="R115" s="76"/>
      <c r="S115" s="76"/>
      <c r="T115" s="76"/>
      <c r="U115" s="76"/>
      <c r="V115" s="76"/>
    </row>
    <row r="116" spans="1:22" x14ac:dyDescent="0.25">
      <c r="A116" s="78"/>
      <c r="B116" s="86"/>
      <c r="C116" s="86"/>
      <c r="D116" s="83"/>
      <c r="E116" s="83"/>
      <c r="F116" s="76"/>
      <c r="G116" s="76"/>
      <c r="H116" s="76"/>
      <c r="I116" s="76"/>
      <c r="J116" s="76"/>
      <c r="K116" s="76"/>
      <c r="M116" s="78"/>
      <c r="N116" s="86"/>
      <c r="O116" s="86"/>
      <c r="P116" s="83"/>
      <c r="Q116" s="83"/>
      <c r="R116" s="76"/>
      <c r="S116" s="76"/>
      <c r="T116" s="76"/>
      <c r="U116" s="76"/>
      <c r="V116" s="76"/>
    </row>
    <row r="117" spans="1:22" x14ac:dyDescent="0.25">
      <c r="A117" s="78"/>
      <c r="B117" s="86"/>
      <c r="C117" s="86"/>
      <c r="D117" s="83"/>
      <c r="E117" s="83"/>
      <c r="F117" s="76"/>
      <c r="G117" s="76"/>
      <c r="H117" s="76"/>
      <c r="I117" s="76"/>
      <c r="J117" s="76"/>
      <c r="K117" s="76"/>
      <c r="M117" s="78"/>
      <c r="N117" s="86"/>
      <c r="O117" s="86"/>
      <c r="P117" s="83"/>
      <c r="Q117" s="83"/>
      <c r="R117" s="76"/>
      <c r="S117" s="76"/>
      <c r="T117" s="76"/>
      <c r="U117" s="76"/>
      <c r="V117" s="76"/>
    </row>
    <row r="118" spans="1:22" x14ac:dyDescent="0.25">
      <c r="A118" s="78"/>
      <c r="B118" s="86"/>
      <c r="C118" s="86"/>
      <c r="D118" s="83"/>
      <c r="E118" s="83"/>
      <c r="F118" s="76"/>
      <c r="G118" s="76"/>
      <c r="H118" s="76"/>
      <c r="I118" s="76"/>
      <c r="J118" s="76"/>
      <c r="K118" s="76"/>
      <c r="M118" s="78"/>
      <c r="N118" s="86"/>
      <c r="O118" s="86"/>
      <c r="P118" s="83"/>
      <c r="Q118" s="83"/>
      <c r="R118" s="76"/>
      <c r="S118" s="76"/>
      <c r="T118" s="76"/>
      <c r="U118" s="76"/>
      <c r="V118" s="76"/>
    </row>
    <row r="119" spans="1:22" x14ac:dyDescent="0.25">
      <c r="A119" s="78"/>
      <c r="B119" s="86"/>
      <c r="C119" s="86"/>
      <c r="D119" s="83"/>
      <c r="E119" s="83"/>
      <c r="F119" s="76"/>
      <c r="G119" s="76"/>
      <c r="H119" s="76"/>
      <c r="I119" s="76"/>
      <c r="J119" s="76"/>
      <c r="K119" s="76"/>
      <c r="M119" s="78"/>
      <c r="N119" s="86"/>
      <c r="O119" s="86"/>
      <c r="P119" s="83"/>
      <c r="Q119" s="83"/>
      <c r="R119" s="76"/>
      <c r="S119" s="76"/>
      <c r="T119" s="76"/>
      <c r="U119" s="76"/>
      <c r="V119" s="76"/>
    </row>
    <row r="120" spans="1:22" x14ac:dyDescent="0.25">
      <c r="A120" s="78"/>
      <c r="B120" s="86"/>
      <c r="C120" s="86"/>
      <c r="D120" s="83"/>
      <c r="E120" s="83"/>
      <c r="F120" s="76"/>
      <c r="G120" s="76"/>
      <c r="H120" s="76"/>
      <c r="I120" s="76"/>
      <c r="J120" s="76"/>
      <c r="K120" s="76"/>
      <c r="M120" s="78"/>
      <c r="N120" s="86"/>
      <c r="O120" s="86"/>
      <c r="P120" s="83"/>
      <c r="Q120" s="83"/>
      <c r="R120" s="76"/>
      <c r="S120" s="76"/>
      <c r="T120" s="76"/>
      <c r="U120" s="76"/>
      <c r="V120" s="76"/>
    </row>
    <row r="121" spans="1:22" x14ac:dyDescent="0.25">
      <c r="A121" s="78"/>
      <c r="B121" s="86"/>
      <c r="C121" s="86"/>
      <c r="D121" s="83"/>
      <c r="E121" s="83"/>
      <c r="F121" s="76"/>
      <c r="G121" s="76"/>
      <c r="H121" s="76"/>
      <c r="I121" s="76"/>
      <c r="J121" s="76"/>
      <c r="K121" s="76"/>
      <c r="M121" s="78"/>
      <c r="N121" s="86"/>
      <c r="O121" s="86"/>
      <c r="P121" s="83"/>
      <c r="Q121" s="83"/>
      <c r="R121" s="76"/>
      <c r="S121" s="76"/>
      <c r="T121" s="76"/>
      <c r="U121" s="76"/>
      <c r="V121" s="76"/>
    </row>
    <row r="122" spans="1:22" x14ac:dyDescent="0.25">
      <c r="A122" s="78"/>
      <c r="B122" s="86"/>
      <c r="C122" s="86"/>
      <c r="D122" s="83"/>
      <c r="E122" s="83"/>
      <c r="F122" s="76"/>
      <c r="G122" s="76"/>
      <c r="H122" s="76"/>
      <c r="I122" s="76"/>
      <c r="J122" s="76"/>
      <c r="K122" s="76"/>
      <c r="M122" s="78"/>
      <c r="N122" s="86"/>
      <c r="O122" s="86"/>
      <c r="P122" s="83"/>
      <c r="Q122" s="83"/>
      <c r="R122" s="76"/>
      <c r="S122" s="76"/>
      <c r="T122" s="76"/>
      <c r="U122" s="76"/>
      <c r="V122" s="76"/>
    </row>
    <row r="123" spans="1:22" x14ac:dyDescent="0.25">
      <c r="A123" s="78"/>
      <c r="B123" s="86"/>
      <c r="C123" s="86"/>
      <c r="D123" s="83"/>
      <c r="E123" s="83"/>
      <c r="F123" s="76"/>
      <c r="G123" s="76"/>
      <c r="H123" s="76"/>
      <c r="I123" s="76"/>
      <c r="J123" s="76"/>
      <c r="K123" s="76"/>
      <c r="M123" s="78"/>
      <c r="N123" s="86"/>
      <c r="O123" s="86"/>
      <c r="P123" s="83"/>
      <c r="Q123" s="83"/>
      <c r="R123" s="76"/>
      <c r="S123" s="76"/>
      <c r="T123" s="76"/>
      <c r="U123" s="76"/>
      <c r="V123" s="76"/>
    </row>
    <row r="124" spans="1:22" x14ac:dyDescent="0.25">
      <c r="A124" s="78"/>
      <c r="B124" s="86"/>
      <c r="C124" s="86"/>
      <c r="D124" s="83"/>
      <c r="E124" s="83"/>
      <c r="F124" s="76"/>
      <c r="G124" s="76"/>
      <c r="H124" s="76"/>
      <c r="I124" s="76"/>
      <c r="J124" s="76"/>
      <c r="K124" s="76"/>
      <c r="M124" s="78"/>
      <c r="N124" s="86"/>
      <c r="O124" s="86"/>
      <c r="P124" s="83"/>
      <c r="Q124" s="83"/>
      <c r="R124" s="76"/>
      <c r="S124" s="76"/>
      <c r="T124" s="76"/>
      <c r="U124" s="76"/>
      <c r="V124" s="76"/>
    </row>
    <row r="125" spans="1:22" x14ac:dyDescent="0.25">
      <c r="A125" s="78"/>
      <c r="B125" s="86"/>
      <c r="C125" s="86"/>
      <c r="D125" s="83"/>
      <c r="E125" s="83"/>
      <c r="F125" s="76"/>
      <c r="G125" s="76"/>
      <c r="H125" s="76"/>
      <c r="I125" s="76"/>
      <c r="J125" s="76"/>
      <c r="K125" s="76"/>
      <c r="M125" s="78"/>
      <c r="N125" s="86"/>
      <c r="O125" s="86"/>
      <c r="P125" s="83"/>
      <c r="Q125" s="83"/>
      <c r="R125" s="76"/>
      <c r="S125" s="76"/>
      <c r="T125" s="76"/>
      <c r="U125" s="76"/>
      <c r="V125" s="76"/>
    </row>
    <row r="126" spans="1:22" x14ac:dyDescent="0.25">
      <c r="A126" s="78"/>
      <c r="B126" s="86"/>
      <c r="C126" s="86"/>
      <c r="D126" s="83"/>
      <c r="E126" s="83"/>
      <c r="F126" s="76"/>
      <c r="G126" s="76"/>
      <c r="H126" s="76"/>
      <c r="I126" s="76"/>
      <c r="J126" s="76"/>
      <c r="K126" s="76"/>
      <c r="M126" s="78"/>
      <c r="N126" s="86"/>
      <c r="O126" s="86"/>
      <c r="P126" s="83"/>
      <c r="Q126" s="83"/>
      <c r="R126" s="76"/>
      <c r="S126" s="76"/>
      <c r="T126" s="76"/>
      <c r="U126" s="76"/>
      <c r="V126" s="76"/>
    </row>
    <row r="127" spans="1:22" x14ac:dyDescent="0.25">
      <c r="A127" s="78"/>
      <c r="B127" s="86"/>
      <c r="C127" s="86"/>
      <c r="D127" s="83"/>
      <c r="E127" s="83"/>
      <c r="F127" s="76"/>
      <c r="G127" s="76"/>
      <c r="H127" s="76"/>
      <c r="I127" s="76"/>
      <c r="J127" s="76"/>
      <c r="K127" s="76"/>
      <c r="M127" s="78"/>
      <c r="N127" s="86"/>
      <c r="O127" s="86"/>
      <c r="P127" s="83"/>
      <c r="Q127" s="83"/>
      <c r="R127" s="76"/>
      <c r="S127" s="76"/>
      <c r="T127" s="76"/>
      <c r="U127" s="76"/>
      <c r="V127" s="76"/>
    </row>
    <row r="128" spans="1:22" x14ac:dyDescent="0.25">
      <c r="A128" s="78"/>
      <c r="B128" s="86"/>
      <c r="C128" s="86"/>
      <c r="D128" s="83"/>
      <c r="E128" s="83"/>
      <c r="F128" s="76"/>
      <c r="G128" s="76"/>
      <c r="H128" s="76"/>
      <c r="I128" s="76"/>
      <c r="J128" s="76"/>
      <c r="K128" s="76"/>
      <c r="M128" s="78"/>
      <c r="N128" s="86"/>
      <c r="O128" s="86"/>
      <c r="P128" s="83"/>
      <c r="Q128" s="83"/>
      <c r="R128" s="76"/>
      <c r="S128" s="76"/>
      <c r="T128" s="76"/>
      <c r="U128" s="76"/>
      <c r="V128" s="76"/>
    </row>
    <row r="129" spans="1:22" x14ac:dyDescent="0.25">
      <c r="A129" s="78"/>
      <c r="B129" s="86"/>
      <c r="C129" s="86"/>
      <c r="D129" s="83"/>
      <c r="E129" s="83"/>
      <c r="F129" s="76"/>
      <c r="G129" s="76"/>
      <c r="H129" s="76"/>
      <c r="I129" s="76"/>
      <c r="J129" s="76"/>
      <c r="K129" s="76"/>
      <c r="M129" s="78"/>
      <c r="N129" s="86"/>
      <c r="O129" s="86"/>
      <c r="P129" s="83"/>
      <c r="Q129" s="83"/>
      <c r="R129" s="76"/>
      <c r="S129" s="76"/>
      <c r="T129" s="76"/>
      <c r="U129" s="76"/>
      <c r="V129" s="76"/>
    </row>
    <row r="130" spans="1:22" x14ac:dyDescent="0.25">
      <c r="A130" s="78"/>
      <c r="B130" s="86"/>
      <c r="C130" s="86"/>
      <c r="D130" s="83"/>
      <c r="E130" s="83"/>
      <c r="F130" s="76"/>
      <c r="G130" s="76"/>
      <c r="H130" s="76"/>
      <c r="I130" s="76"/>
      <c r="J130" s="76"/>
      <c r="K130" s="76"/>
      <c r="M130" s="78"/>
      <c r="N130" s="86"/>
      <c r="O130" s="86"/>
      <c r="P130" s="83"/>
      <c r="Q130" s="83"/>
      <c r="R130" s="76"/>
      <c r="S130" s="76"/>
      <c r="T130" s="76"/>
      <c r="U130" s="76"/>
      <c r="V130" s="76"/>
    </row>
    <row r="131" spans="1:22" x14ac:dyDescent="0.25">
      <c r="A131" s="78"/>
      <c r="B131" s="86"/>
      <c r="C131" s="86"/>
      <c r="D131" s="83"/>
      <c r="E131" s="83"/>
      <c r="F131" s="76"/>
      <c r="G131" s="76"/>
      <c r="H131" s="76"/>
      <c r="I131" s="76"/>
      <c r="J131" s="76"/>
      <c r="K131" s="76"/>
      <c r="M131" s="78"/>
      <c r="N131" s="86"/>
      <c r="O131" s="86"/>
      <c r="P131" s="83"/>
      <c r="Q131" s="83"/>
      <c r="R131" s="76"/>
      <c r="S131" s="76"/>
      <c r="T131" s="76"/>
      <c r="U131" s="76"/>
      <c r="V131" s="76"/>
    </row>
    <row r="132" spans="1:22" x14ac:dyDescent="0.25">
      <c r="A132" s="78"/>
      <c r="B132" s="86"/>
      <c r="C132" s="86"/>
      <c r="D132" s="83"/>
      <c r="E132" s="83"/>
      <c r="F132" s="76"/>
      <c r="G132" s="76"/>
      <c r="H132" s="76"/>
      <c r="I132" s="76"/>
      <c r="J132" s="76"/>
      <c r="K132" s="76"/>
      <c r="M132" s="78"/>
      <c r="N132" s="86"/>
      <c r="O132" s="86"/>
      <c r="P132" s="83"/>
      <c r="Q132" s="83"/>
      <c r="R132" s="76"/>
      <c r="S132" s="76"/>
      <c r="T132" s="76"/>
      <c r="U132" s="76"/>
      <c r="V132" s="76"/>
    </row>
    <row r="133" spans="1:22" x14ac:dyDescent="0.25">
      <c r="A133" s="78"/>
      <c r="B133" s="86"/>
      <c r="C133" s="86"/>
      <c r="D133" s="83"/>
      <c r="E133" s="83"/>
      <c r="F133" s="76"/>
      <c r="G133" s="76"/>
      <c r="H133" s="76"/>
      <c r="I133" s="76"/>
      <c r="J133" s="76"/>
      <c r="K133" s="76"/>
      <c r="M133" s="78"/>
      <c r="N133" s="86"/>
      <c r="O133" s="86"/>
      <c r="P133" s="83"/>
      <c r="Q133" s="83"/>
      <c r="R133" s="76"/>
      <c r="S133" s="76"/>
      <c r="T133" s="76"/>
      <c r="U133" s="76"/>
      <c r="V133" s="76"/>
    </row>
    <row r="134" spans="1:22" x14ac:dyDescent="0.25">
      <c r="A134" s="78"/>
      <c r="B134" s="86"/>
      <c r="C134" s="86"/>
      <c r="D134" s="83"/>
      <c r="E134" s="83"/>
      <c r="F134" s="76"/>
      <c r="G134" s="76"/>
      <c r="H134" s="76"/>
      <c r="I134" s="76"/>
      <c r="J134" s="76"/>
      <c r="K134" s="76"/>
      <c r="M134" s="78"/>
      <c r="N134" s="86"/>
      <c r="O134" s="86"/>
      <c r="P134" s="83"/>
      <c r="Q134" s="83"/>
      <c r="R134" s="76"/>
      <c r="S134" s="76"/>
      <c r="T134" s="76"/>
      <c r="U134" s="76"/>
      <c r="V134" s="76"/>
    </row>
    <row r="135" spans="1:22" x14ac:dyDescent="0.25">
      <c r="A135" s="78"/>
      <c r="B135" s="86"/>
      <c r="C135" s="86"/>
      <c r="D135" s="83"/>
      <c r="E135" s="83"/>
      <c r="F135" s="76"/>
      <c r="G135" s="76"/>
      <c r="H135" s="76"/>
      <c r="I135" s="76"/>
      <c r="J135" s="76"/>
      <c r="K135" s="76"/>
      <c r="M135" s="78"/>
      <c r="N135" s="86"/>
      <c r="O135" s="86"/>
      <c r="P135" s="83"/>
      <c r="Q135" s="83"/>
      <c r="R135" s="76"/>
      <c r="S135" s="76"/>
      <c r="T135" s="76"/>
      <c r="U135" s="76"/>
      <c r="V135" s="76"/>
    </row>
    <row r="136" spans="1:22" x14ac:dyDescent="0.25">
      <c r="A136" s="78"/>
      <c r="B136" s="86"/>
      <c r="C136" s="86"/>
      <c r="D136" s="83"/>
      <c r="E136" s="83"/>
      <c r="F136" s="76"/>
      <c r="G136" s="76"/>
      <c r="H136" s="76"/>
      <c r="I136" s="76"/>
      <c r="J136" s="76"/>
      <c r="K136" s="76"/>
      <c r="M136" s="78"/>
      <c r="N136" s="86"/>
      <c r="O136" s="86"/>
      <c r="P136" s="83"/>
      <c r="Q136" s="83"/>
      <c r="R136" s="76"/>
      <c r="S136" s="76"/>
      <c r="T136" s="76"/>
      <c r="U136" s="76"/>
      <c r="V136" s="76"/>
    </row>
    <row r="137" spans="1:22" x14ac:dyDescent="0.25">
      <c r="A137" s="78"/>
      <c r="B137" s="86"/>
      <c r="C137" s="86"/>
      <c r="D137" s="83"/>
      <c r="E137" s="83"/>
      <c r="F137" s="76"/>
      <c r="G137" s="76"/>
      <c r="H137" s="76"/>
      <c r="I137" s="76"/>
      <c r="J137" s="76"/>
      <c r="K137" s="76"/>
      <c r="M137" s="78"/>
      <c r="N137" s="86"/>
      <c r="O137" s="86"/>
      <c r="P137" s="83"/>
      <c r="Q137" s="83"/>
      <c r="R137" s="76"/>
      <c r="S137" s="76"/>
      <c r="T137" s="76"/>
      <c r="U137" s="76"/>
      <c r="V137" s="76"/>
    </row>
    <row r="138" spans="1:22" x14ac:dyDescent="0.25">
      <c r="A138" s="78"/>
      <c r="B138" s="86"/>
      <c r="C138" s="86"/>
      <c r="D138" s="83"/>
      <c r="E138" s="83"/>
      <c r="F138" s="76"/>
      <c r="G138" s="76"/>
      <c r="H138" s="76"/>
      <c r="I138" s="76"/>
      <c r="J138" s="76"/>
      <c r="K138" s="76"/>
      <c r="M138" s="78"/>
      <c r="N138" s="86"/>
      <c r="O138" s="86"/>
      <c r="P138" s="83"/>
      <c r="Q138" s="83"/>
      <c r="R138" s="76"/>
      <c r="S138" s="76"/>
      <c r="T138" s="76"/>
      <c r="U138" s="76"/>
      <c r="V138" s="76"/>
    </row>
    <row r="139" spans="1:22" x14ac:dyDescent="0.25">
      <c r="A139" s="78"/>
      <c r="B139" s="86"/>
      <c r="C139" s="86"/>
      <c r="D139" s="83"/>
      <c r="E139" s="83"/>
      <c r="F139" s="76"/>
      <c r="G139" s="76"/>
      <c r="H139" s="76"/>
      <c r="I139" s="76"/>
      <c r="J139" s="76"/>
      <c r="K139" s="76"/>
      <c r="M139" s="78"/>
      <c r="N139" s="86"/>
      <c r="O139" s="86"/>
      <c r="P139" s="83"/>
      <c r="Q139" s="83"/>
      <c r="R139" s="76"/>
      <c r="S139" s="76"/>
      <c r="T139" s="76"/>
      <c r="U139" s="76"/>
      <c r="V139" s="76"/>
    </row>
    <row r="140" spans="1:22" x14ac:dyDescent="0.25">
      <c r="A140" s="78"/>
      <c r="B140" s="86"/>
      <c r="C140" s="86"/>
      <c r="D140" s="83"/>
      <c r="E140" s="83"/>
      <c r="F140" s="76"/>
      <c r="G140" s="76"/>
      <c r="H140" s="76"/>
      <c r="I140" s="76"/>
      <c r="J140" s="76"/>
      <c r="K140" s="76"/>
      <c r="M140" s="78"/>
      <c r="N140" s="86"/>
      <c r="O140" s="86"/>
      <c r="P140" s="83"/>
      <c r="Q140" s="83"/>
      <c r="R140" s="76"/>
      <c r="S140" s="76"/>
      <c r="T140" s="76"/>
      <c r="U140" s="76"/>
      <c r="V140" s="76"/>
    </row>
    <row r="141" spans="1:22" x14ac:dyDescent="0.25">
      <c r="A141" s="78"/>
      <c r="B141" s="86"/>
      <c r="C141" s="86"/>
      <c r="D141" s="83"/>
      <c r="E141" s="83"/>
      <c r="F141" s="76"/>
      <c r="G141" s="76"/>
      <c r="H141" s="76"/>
      <c r="I141" s="76"/>
      <c r="J141" s="76"/>
      <c r="K141" s="76"/>
      <c r="M141" s="78"/>
      <c r="N141" s="86"/>
      <c r="O141" s="86"/>
      <c r="P141" s="83"/>
      <c r="Q141" s="83"/>
      <c r="R141" s="76"/>
      <c r="S141" s="76"/>
      <c r="T141" s="76"/>
      <c r="U141" s="76"/>
      <c r="V141" s="76"/>
    </row>
    <row r="142" spans="1:22" x14ac:dyDescent="0.25">
      <c r="A142" s="78"/>
      <c r="B142" s="86"/>
      <c r="C142" s="86"/>
      <c r="D142" s="83"/>
      <c r="E142" s="83"/>
      <c r="F142" s="76"/>
      <c r="G142" s="76"/>
      <c r="H142" s="76"/>
      <c r="I142" s="76"/>
      <c r="J142" s="76"/>
      <c r="K142" s="76"/>
      <c r="M142" s="78"/>
      <c r="N142" s="86"/>
      <c r="O142" s="86"/>
      <c r="P142" s="83"/>
      <c r="Q142" s="83"/>
      <c r="R142" s="76"/>
      <c r="S142" s="76"/>
      <c r="T142" s="76"/>
      <c r="U142" s="76"/>
      <c r="V142" s="76"/>
    </row>
    <row r="143" spans="1:22" x14ac:dyDescent="0.25">
      <c r="A143" s="78"/>
      <c r="B143" s="86"/>
      <c r="C143" s="86"/>
      <c r="D143" s="83"/>
      <c r="E143" s="83"/>
      <c r="F143" s="76"/>
      <c r="G143" s="76"/>
      <c r="H143" s="76"/>
      <c r="I143" s="76"/>
      <c r="J143" s="76"/>
      <c r="K143" s="76"/>
      <c r="M143" s="78"/>
      <c r="N143" s="86"/>
      <c r="O143" s="86"/>
      <c r="P143" s="83"/>
      <c r="Q143" s="83"/>
      <c r="R143" s="76"/>
      <c r="S143" s="76"/>
      <c r="T143" s="76"/>
      <c r="U143" s="76"/>
      <c r="V143" s="76"/>
    </row>
    <row r="144" spans="1:22" x14ac:dyDescent="0.25">
      <c r="A144" s="78"/>
      <c r="B144" s="86"/>
      <c r="C144" s="86"/>
      <c r="D144" s="83"/>
      <c r="E144" s="83"/>
      <c r="F144" s="76"/>
      <c r="G144" s="76"/>
      <c r="H144" s="76"/>
      <c r="I144" s="76"/>
      <c r="J144" s="76"/>
      <c r="K144" s="76"/>
      <c r="M144" s="78"/>
      <c r="N144" s="86"/>
      <c r="O144" s="86"/>
      <c r="P144" s="83"/>
      <c r="Q144" s="83"/>
      <c r="R144" s="76"/>
      <c r="S144" s="76"/>
      <c r="T144" s="76"/>
      <c r="U144" s="76"/>
      <c r="V144" s="76"/>
    </row>
    <row r="145" spans="1:22" x14ac:dyDescent="0.25">
      <c r="A145" s="78"/>
      <c r="B145" s="86"/>
      <c r="C145" s="86"/>
      <c r="D145" s="83"/>
      <c r="E145" s="83"/>
      <c r="F145" s="76"/>
      <c r="G145" s="76"/>
      <c r="H145" s="76"/>
      <c r="I145" s="76"/>
      <c r="J145" s="76"/>
      <c r="K145" s="76"/>
      <c r="M145" s="78"/>
      <c r="N145" s="86"/>
      <c r="O145" s="86"/>
      <c r="P145" s="83"/>
      <c r="Q145" s="83"/>
      <c r="R145" s="76"/>
      <c r="S145" s="76"/>
      <c r="T145" s="76"/>
      <c r="U145" s="76"/>
      <c r="V145" s="76"/>
    </row>
    <row r="146" spans="1:22" x14ac:dyDescent="0.25">
      <c r="A146" s="78"/>
      <c r="B146" s="86"/>
      <c r="C146" s="86"/>
      <c r="D146" s="83"/>
      <c r="E146" s="83"/>
      <c r="F146" s="76"/>
      <c r="G146" s="76"/>
      <c r="H146" s="76"/>
      <c r="I146" s="76"/>
      <c r="J146" s="76"/>
      <c r="K146" s="76"/>
      <c r="M146" s="78"/>
      <c r="N146" s="86"/>
      <c r="O146" s="86"/>
      <c r="P146" s="83"/>
      <c r="Q146" s="83"/>
      <c r="R146" s="76"/>
      <c r="S146" s="76"/>
      <c r="T146" s="76"/>
      <c r="U146" s="76"/>
      <c r="V146" s="76"/>
    </row>
    <row r="147" spans="1:22" x14ac:dyDescent="0.25">
      <c r="A147" s="78"/>
      <c r="B147" s="86"/>
      <c r="C147" s="86"/>
      <c r="D147" s="83"/>
      <c r="E147" s="83"/>
      <c r="F147" s="76"/>
      <c r="G147" s="76"/>
      <c r="H147" s="76"/>
      <c r="I147" s="76"/>
      <c r="J147" s="76"/>
      <c r="K147" s="76"/>
      <c r="M147" s="78"/>
      <c r="N147" s="86"/>
      <c r="O147" s="86"/>
      <c r="P147" s="83"/>
      <c r="Q147" s="83"/>
      <c r="R147" s="76"/>
      <c r="S147" s="76"/>
      <c r="T147" s="76"/>
      <c r="U147" s="76"/>
      <c r="V147" s="76"/>
    </row>
    <row r="148" spans="1:22" x14ac:dyDescent="0.25">
      <c r="A148" s="78"/>
      <c r="B148" s="86"/>
      <c r="C148" s="86"/>
      <c r="D148" s="83"/>
      <c r="E148" s="83"/>
      <c r="F148" s="76"/>
      <c r="G148" s="76"/>
      <c r="H148" s="76"/>
      <c r="I148" s="76"/>
      <c r="J148" s="76"/>
      <c r="K148" s="76"/>
      <c r="M148" s="78"/>
      <c r="N148" s="86"/>
      <c r="O148" s="86"/>
      <c r="P148" s="83"/>
      <c r="Q148" s="83"/>
      <c r="R148" s="76"/>
      <c r="S148" s="76"/>
      <c r="T148" s="76"/>
      <c r="U148" s="76"/>
      <c r="V148" s="76"/>
    </row>
    <row r="149" spans="1:22" x14ac:dyDescent="0.25">
      <c r="A149" s="78"/>
      <c r="B149" s="86"/>
      <c r="C149" s="86"/>
      <c r="D149" s="83"/>
      <c r="E149" s="83"/>
      <c r="F149" s="76"/>
      <c r="G149" s="76"/>
      <c r="H149" s="76"/>
      <c r="I149" s="76"/>
      <c r="J149" s="76"/>
      <c r="K149" s="76"/>
      <c r="M149" s="78"/>
      <c r="N149" s="86"/>
      <c r="O149" s="86"/>
      <c r="P149" s="83"/>
      <c r="Q149" s="83"/>
      <c r="R149" s="76"/>
      <c r="S149" s="76"/>
      <c r="T149" s="76"/>
      <c r="U149" s="76"/>
      <c r="V149" s="76"/>
    </row>
    <row r="150" spans="1:22" x14ac:dyDescent="0.25">
      <c r="A150" s="78"/>
      <c r="B150" s="86"/>
      <c r="C150" s="86"/>
      <c r="D150" s="83"/>
      <c r="E150" s="83"/>
      <c r="F150" s="76"/>
      <c r="G150" s="76"/>
      <c r="H150" s="76"/>
      <c r="I150" s="76"/>
      <c r="J150" s="76"/>
      <c r="K150" s="76"/>
      <c r="M150" s="78"/>
      <c r="N150" s="86"/>
      <c r="O150" s="86"/>
      <c r="P150" s="83"/>
      <c r="Q150" s="83"/>
      <c r="R150" s="76"/>
      <c r="S150" s="76"/>
      <c r="T150" s="76"/>
      <c r="U150" s="76"/>
      <c r="V150" s="76"/>
    </row>
    <row r="151" spans="1:22" x14ac:dyDescent="0.25">
      <c r="A151" s="78"/>
      <c r="B151" s="86"/>
      <c r="C151" s="86"/>
      <c r="D151" s="83"/>
      <c r="E151" s="83"/>
      <c r="F151" s="76"/>
      <c r="G151" s="76"/>
      <c r="H151" s="76"/>
      <c r="I151" s="76"/>
      <c r="J151" s="76"/>
      <c r="K151" s="76"/>
      <c r="M151" s="78"/>
      <c r="N151" s="86"/>
      <c r="O151" s="86"/>
      <c r="P151" s="83"/>
      <c r="Q151" s="83"/>
      <c r="R151" s="76"/>
      <c r="S151" s="76"/>
      <c r="T151" s="76"/>
      <c r="U151" s="76"/>
      <c r="V151" s="76"/>
    </row>
    <row r="152" spans="1:22" x14ac:dyDescent="0.25">
      <c r="A152" s="78"/>
      <c r="B152" s="86"/>
      <c r="C152" s="86"/>
      <c r="D152" s="83"/>
      <c r="E152" s="83"/>
      <c r="F152" s="76"/>
      <c r="G152" s="76"/>
      <c r="H152" s="76"/>
      <c r="I152" s="76"/>
      <c r="J152" s="76"/>
      <c r="K152" s="76"/>
      <c r="M152" s="78"/>
      <c r="N152" s="86"/>
      <c r="O152" s="86"/>
      <c r="P152" s="83"/>
      <c r="Q152" s="83"/>
      <c r="R152" s="76"/>
      <c r="S152" s="76"/>
      <c r="T152" s="76"/>
      <c r="U152" s="76"/>
      <c r="V152" s="76"/>
    </row>
    <row r="153" spans="1:22" x14ac:dyDescent="0.25">
      <c r="A153" s="78"/>
      <c r="B153" s="86"/>
      <c r="C153" s="86"/>
      <c r="D153" s="83"/>
      <c r="E153" s="83"/>
      <c r="F153" s="76"/>
      <c r="G153" s="76"/>
      <c r="H153" s="76"/>
      <c r="I153" s="76"/>
      <c r="J153" s="76"/>
      <c r="K153" s="76"/>
      <c r="M153" s="78"/>
      <c r="N153" s="86"/>
      <c r="O153" s="86"/>
      <c r="P153" s="83"/>
      <c r="Q153" s="83"/>
      <c r="R153" s="76"/>
      <c r="S153" s="76"/>
      <c r="T153" s="76"/>
      <c r="U153" s="76"/>
      <c r="V153" s="76"/>
    </row>
    <row r="154" spans="1:22" x14ac:dyDescent="0.25">
      <c r="A154" s="78"/>
      <c r="B154" s="86"/>
      <c r="C154" s="86"/>
      <c r="D154" s="83"/>
      <c r="E154" s="83"/>
      <c r="F154" s="76"/>
      <c r="G154" s="76"/>
      <c r="H154" s="76"/>
      <c r="I154" s="76"/>
      <c r="J154" s="76"/>
      <c r="K154" s="76"/>
      <c r="M154" s="78"/>
      <c r="N154" s="86"/>
      <c r="O154" s="86"/>
      <c r="P154" s="83"/>
      <c r="Q154" s="83"/>
      <c r="R154" s="76"/>
      <c r="S154" s="76"/>
      <c r="T154" s="76"/>
      <c r="U154" s="76"/>
      <c r="V154" s="76"/>
    </row>
    <row r="155" spans="1:22" x14ac:dyDescent="0.25">
      <c r="A155" s="78"/>
      <c r="B155" s="86"/>
      <c r="C155" s="86"/>
      <c r="D155" s="83"/>
      <c r="E155" s="83"/>
      <c r="F155" s="76"/>
      <c r="G155" s="76"/>
      <c r="H155" s="76"/>
      <c r="I155" s="76"/>
      <c r="J155" s="76"/>
      <c r="K155" s="76"/>
      <c r="M155" s="78"/>
      <c r="N155" s="86"/>
      <c r="O155" s="86"/>
      <c r="P155" s="83"/>
      <c r="Q155" s="83"/>
      <c r="R155" s="76"/>
      <c r="S155" s="76"/>
      <c r="T155" s="76"/>
      <c r="U155" s="76"/>
      <c r="V155" s="76"/>
    </row>
    <row r="156" spans="1:22" x14ac:dyDescent="0.25">
      <c r="A156" s="78"/>
      <c r="B156" s="86"/>
      <c r="C156" s="86"/>
      <c r="D156" s="83"/>
      <c r="E156" s="83"/>
      <c r="F156" s="76"/>
      <c r="G156" s="76"/>
      <c r="H156" s="76"/>
      <c r="I156" s="76"/>
      <c r="J156" s="76"/>
      <c r="K156" s="76"/>
      <c r="M156" s="78"/>
      <c r="N156" s="86"/>
      <c r="O156" s="86"/>
      <c r="P156" s="83"/>
      <c r="Q156" s="83"/>
      <c r="R156" s="76"/>
      <c r="S156" s="76"/>
      <c r="T156" s="76"/>
      <c r="U156" s="76"/>
      <c r="V156" s="76"/>
    </row>
    <row r="157" spans="1:22" x14ac:dyDescent="0.25">
      <c r="A157" s="78"/>
      <c r="B157" s="86"/>
      <c r="C157" s="86"/>
      <c r="D157" s="83"/>
      <c r="E157" s="83"/>
      <c r="F157" s="76"/>
      <c r="G157" s="76"/>
      <c r="H157" s="76"/>
      <c r="I157" s="76"/>
      <c r="J157" s="76"/>
      <c r="K157" s="76"/>
      <c r="M157" s="78"/>
      <c r="N157" s="86"/>
      <c r="O157" s="86"/>
      <c r="P157" s="83"/>
      <c r="Q157" s="83"/>
      <c r="R157" s="76"/>
      <c r="S157" s="76"/>
      <c r="T157" s="76"/>
      <c r="U157" s="76"/>
      <c r="V157" s="76"/>
    </row>
    <row r="158" spans="1:22" x14ac:dyDescent="0.25">
      <c r="A158" s="78"/>
      <c r="B158" s="86"/>
      <c r="C158" s="86"/>
      <c r="D158" s="83"/>
      <c r="E158" s="83"/>
      <c r="F158" s="76"/>
      <c r="G158" s="76"/>
      <c r="H158" s="76"/>
      <c r="I158" s="76"/>
      <c r="J158" s="76"/>
      <c r="K158" s="76"/>
      <c r="M158" s="78"/>
      <c r="N158" s="86"/>
      <c r="O158" s="86"/>
      <c r="P158" s="83"/>
      <c r="Q158" s="83"/>
      <c r="R158" s="76"/>
      <c r="S158" s="76"/>
      <c r="T158" s="76"/>
      <c r="U158" s="76"/>
      <c r="V158" s="76"/>
    </row>
    <row r="159" spans="1:22" x14ac:dyDescent="0.25">
      <c r="A159" s="78"/>
      <c r="B159" s="86"/>
      <c r="C159" s="86"/>
      <c r="D159" s="83"/>
      <c r="E159" s="83"/>
      <c r="F159" s="76"/>
      <c r="G159" s="76"/>
      <c r="H159" s="76"/>
      <c r="I159" s="76"/>
      <c r="J159" s="76"/>
      <c r="K159" s="76"/>
      <c r="M159" s="78"/>
      <c r="N159" s="86"/>
      <c r="O159" s="86"/>
      <c r="P159" s="83"/>
      <c r="Q159" s="83"/>
      <c r="R159" s="76"/>
      <c r="S159" s="76"/>
      <c r="T159" s="76"/>
      <c r="U159" s="76"/>
      <c r="V159" s="76"/>
    </row>
    <row r="160" spans="1:22" x14ac:dyDescent="0.25">
      <c r="A160" s="78"/>
      <c r="B160" s="86"/>
      <c r="C160" s="86"/>
      <c r="D160" s="83"/>
      <c r="E160" s="83"/>
      <c r="F160" s="76"/>
      <c r="G160" s="76"/>
      <c r="H160" s="76"/>
      <c r="I160" s="76"/>
      <c r="J160" s="76"/>
      <c r="K160" s="76"/>
      <c r="M160" s="78"/>
      <c r="N160" s="86"/>
      <c r="O160" s="86"/>
      <c r="P160" s="83"/>
      <c r="Q160" s="83"/>
      <c r="R160" s="76"/>
      <c r="S160" s="76"/>
      <c r="T160" s="76"/>
      <c r="U160" s="76"/>
      <c r="V160" s="76"/>
    </row>
    <row r="161" spans="1:22" x14ac:dyDescent="0.25">
      <c r="A161" s="78"/>
      <c r="B161" s="86"/>
      <c r="C161" s="86"/>
      <c r="D161" s="83"/>
      <c r="E161" s="83"/>
      <c r="F161" s="76"/>
      <c r="G161" s="76"/>
      <c r="H161" s="76"/>
      <c r="I161" s="76"/>
      <c r="J161" s="76"/>
      <c r="K161" s="76"/>
      <c r="M161" s="78"/>
      <c r="N161" s="86"/>
      <c r="O161" s="86"/>
      <c r="P161" s="83"/>
      <c r="Q161" s="83"/>
      <c r="R161" s="76"/>
      <c r="S161" s="76"/>
      <c r="T161" s="76"/>
      <c r="U161" s="76"/>
      <c r="V161" s="76"/>
    </row>
    <row r="162" spans="1:22" x14ac:dyDescent="0.25">
      <c r="A162" s="78"/>
      <c r="B162" s="86"/>
      <c r="C162" s="86"/>
      <c r="D162" s="83"/>
      <c r="E162" s="83"/>
      <c r="F162" s="76"/>
      <c r="G162" s="76"/>
      <c r="H162" s="76"/>
      <c r="I162" s="76"/>
      <c r="J162" s="76"/>
      <c r="K162" s="76"/>
      <c r="M162" s="78"/>
      <c r="N162" s="86"/>
      <c r="O162" s="86"/>
      <c r="P162" s="83"/>
      <c r="Q162" s="83"/>
      <c r="R162" s="76"/>
      <c r="S162" s="76"/>
      <c r="T162" s="76"/>
      <c r="U162" s="76"/>
      <c r="V162" s="76"/>
    </row>
    <row r="163" spans="1:22" x14ac:dyDescent="0.25">
      <c r="A163" s="78"/>
      <c r="B163" s="86"/>
      <c r="C163" s="86"/>
      <c r="D163" s="83"/>
      <c r="E163" s="83"/>
      <c r="F163" s="76"/>
      <c r="G163" s="76"/>
      <c r="H163" s="76"/>
      <c r="I163" s="76"/>
      <c r="J163" s="76"/>
      <c r="K163" s="76"/>
      <c r="M163" s="78"/>
      <c r="N163" s="86"/>
      <c r="O163" s="86"/>
      <c r="P163" s="83"/>
      <c r="Q163" s="83"/>
      <c r="R163" s="76"/>
      <c r="S163" s="76"/>
      <c r="T163" s="76"/>
      <c r="U163" s="76"/>
      <c r="V163" s="76"/>
    </row>
    <row r="164" spans="1:22" x14ac:dyDescent="0.25">
      <c r="A164" s="78"/>
      <c r="B164" s="86"/>
      <c r="C164" s="86"/>
      <c r="D164" s="83"/>
      <c r="E164" s="83"/>
      <c r="F164" s="76"/>
      <c r="G164" s="76"/>
      <c r="H164" s="76"/>
      <c r="I164" s="76"/>
      <c r="J164" s="76"/>
      <c r="K164" s="76"/>
      <c r="M164" s="78"/>
      <c r="N164" s="86"/>
      <c r="O164" s="86"/>
      <c r="P164" s="83"/>
      <c r="Q164" s="83"/>
      <c r="R164" s="76"/>
      <c r="S164" s="76"/>
      <c r="T164" s="76"/>
      <c r="U164" s="76"/>
      <c r="V164" s="76"/>
    </row>
    <row r="165" spans="1:22" x14ac:dyDescent="0.25">
      <c r="A165" s="78"/>
      <c r="B165" s="86"/>
      <c r="C165" s="86"/>
      <c r="D165" s="83"/>
      <c r="E165" s="83"/>
      <c r="F165" s="76"/>
      <c r="G165" s="76"/>
      <c r="H165" s="76"/>
      <c r="I165" s="76"/>
      <c r="J165" s="76"/>
      <c r="K165" s="76"/>
      <c r="M165" s="78"/>
      <c r="N165" s="86"/>
      <c r="O165" s="86"/>
      <c r="P165" s="83"/>
      <c r="Q165" s="83"/>
      <c r="R165" s="76"/>
      <c r="S165" s="76"/>
      <c r="T165" s="76"/>
      <c r="U165" s="76"/>
      <c r="V165" s="76"/>
    </row>
    <row r="166" spans="1:22" x14ac:dyDescent="0.25">
      <c r="A166" s="78"/>
      <c r="B166" s="86"/>
      <c r="C166" s="86"/>
      <c r="D166" s="83"/>
      <c r="E166" s="83"/>
      <c r="F166" s="76"/>
      <c r="G166" s="76"/>
      <c r="H166" s="76"/>
      <c r="I166" s="76"/>
      <c r="J166" s="76"/>
      <c r="K166" s="76"/>
      <c r="M166" s="78"/>
      <c r="N166" s="86"/>
      <c r="O166" s="86"/>
      <c r="P166" s="83"/>
      <c r="Q166" s="83"/>
      <c r="R166" s="76"/>
      <c r="S166" s="76"/>
      <c r="T166" s="76"/>
      <c r="U166" s="76"/>
      <c r="V166" s="76"/>
    </row>
    <row r="167" spans="1:22" x14ac:dyDescent="0.25">
      <c r="A167" s="78"/>
      <c r="B167" s="86"/>
      <c r="C167" s="86"/>
      <c r="D167" s="83"/>
      <c r="E167" s="83"/>
      <c r="F167" s="76"/>
      <c r="G167" s="76"/>
      <c r="H167" s="76"/>
      <c r="I167" s="76"/>
      <c r="J167" s="76"/>
      <c r="K167" s="76"/>
      <c r="M167" s="78"/>
      <c r="N167" s="86"/>
      <c r="O167" s="86"/>
      <c r="P167" s="83"/>
      <c r="Q167" s="83"/>
      <c r="R167" s="76"/>
      <c r="S167" s="76"/>
      <c r="T167" s="76"/>
      <c r="U167" s="76"/>
      <c r="V167" s="76"/>
    </row>
    <row r="168" spans="1:22" x14ac:dyDescent="0.25">
      <c r="A168" s="78"/>
      <c r="B168" s="78"/>
      <c r="C168" s="78"/>
      <c r="D168" s="80"/>
      <c r="E168" s="80"/>
      <c r="F168" s="76"/>
      <c r="G168" s="76"/>
      <c r="H168" s="76"/>
      <c r="I168" s="76"/>
      <c r="J168" s="76"/>
      <c r="K168" s="76"/>
      <c r="M168" s="78"/>
      <c r="N168" s="78"/>
      <c r="O168" s="78"/>
      <c r="P168" s="80"/>
      <c r="Q168" s="80"/>
      <c r="R168" s="76"/>
      <c r="S168" s="76"/>
      <c r="T168" s="76"/>
      <c r="U168" s="76"/>
      <c r="V168" s="76"/>
    </row>
    <row r="169" spans="1:22" x14ac:dyDescent="0.25">
      <c r="A169" s="78"/>
      <c r="B169" s="78"/>
      <c r="C169" s="78"/>
      <c r="D169" s="80"/>
      <c r="E169" s="80"/>
      <c r="F169" s="76"/>
      <c r="G169" s="76"/>
      <c r="H169" s="76"/>
      <c r="I169" s="76"/>
      <c r="J169" s="76"/>
      <c r="K169" s="76"/>
      <c r="M169" s="78"/>
      <c r="N169" s="78"/>
      <c r="O169" s="78"/>
      <c r="P169" s="80"/>
      <c r="Q169" s="80"/>
      <c r="R169" s="76"/>
      <c r="S169" s="76"/>
      <c r="T169" s="76"/>
      <c r="U169" s="76"/>
      <c r="V169" s="76"/>
    </row>
    <row r="170" spans="1:22" x14ac:dyDescent="0.25">
      <c r="A170" s="78"/>
      <c r="B170" s="78"/>
      <c r="C170" s="78"/>
      <c r="D170" s="80"/>
      <c r="E170" s="80"/>
      <c r="F170" s="76"/>
      <c r="G170" s="76"/>
      <c r="H170" s="76"/>
      <c r="I170" s="76"/>
      <c r="J170" s="76"/>
      <c r="K170" s="76"/>
      <c r="M170" s="78"/>
      <c r="N170" s="78"/>
      <c r="O170" s="78"/>
      <c r="P170" s="80"/>
      <c r="Q170" s="80"/>
      <c r="R170" s="76"/>
      <c r="S170" s="76"/>
      <c r="T170" s="76"/>
      <c r="U170" s="76"/>
      <c r="V170" s="76"/>
    </row>
    <row r="171" spans="1:22" x14ac:dyDescent="0.25">
      <c r="A171" s="78"/>
      <c r="B171" s="78"/>
      <c r="C171" s="78"/>
      <c r="D171" s="80"/>
      <c r="E171" s="80"/>
      <c r="F171" s="76"/>
      <c r="G171" s="76"/>
      <c r="H171" s="76"/>
      <c r="I171" s="76"/>
      <c r="J171" s="76"/>
      <c r="K171" s="76"/>
      <c r="M171" s="78"/>
      <c r="N171" s="78"/>
      <c r="O171" s="78"/>
      <c r="P171" s="80"/>
      <c r="Q171" s="80"/>
      <c r="R171" s="76"/>
      <c r="S171" s="76"/>
      <c r="T171" s="76"/>
      <c r="U171" s="76"/>
      <c r="V171" s="76"/>
    </row>
    <row r="172" spans="1:22" x14ac:dyDescent="0.25">
      <c r="A172" s="78"/>
      <c r="B172" s="78"/>
      <c r="C172" s="78"/>
      <c r="D172" s="80"/>
      <c r="E172" s="80"/>
      <c r="F172" s="76"/>
      <c r="G172" s="76"/>
      <c r="H172" s="76"/>
      <c r="I172" s="76"/>
      <c r="J172" s="76"/>
      <c r="K172" s="76"/>
      <c r="M172" s="78"/>
      <c r="N172" s="78"/>
      <c r="O172" s="78"/>
      <c r="P172" s="80"/>
      <c r="Q172" s="80"/>
      <c r="R172" s="76"/>
      <c r="S172" s="76"/>
      <c r="T172" s="76"/>
      <c r="U172" s="76"/>
      <c r="V172" s="76"/>
    </row>
    <row r="173" spans="1:22" x14ac:dyDescent="0.25">
      <c r="A173" s="78"/>
      <c r="B173" s="78"/>
      <c r="C173" s="78"/>
      <c r="D173" s="80"/>
      <c r="E173" s="80"/>
      <c r="F173" s="76"/>
      <c r="G173" s="76"/>
      <c r="H173" s="76"/>
      <c r="I173" s="76"/>
      <c r="J173" s="76"/>
      <c r="K173" s="76"/>
      <c r="M173" s="78"/>
      <c r="N173" s="78"/>
      <c r="O173" s="78"/>
      <c r="P173" s="80"/>
      <c r="Q173" s="80"/>
      <c r="R173" s="76"/>
      <c r="S173" s="76"/>
      <c r="T173" s="76"/>
      <c r="U173" s="76"/>
      <c r="V173" s="76"/>
    </row>
    <row r="174" spans="1:22" x14ac:dyDescent="0.25">
      <c r="A174" s="78"/>
      <c r="B174" s="78"/>
      <c r="C174" s="78"/>
      <c r="D174" s="80"/>
      <c r="E174" s="80"/>
      <c r="F174" s="76"/>
      <c r="G174" s="76"/>
      <c r="H174" s="76"/>
      <c r="I174" s="76"/>
      <c r="J174" s="76"/>
      <c r="K174" s="76"/>
      <c r="M174" s="78"/>
      <c r="N174" s="78"/>
      <c r="O174" s="78"/>
      <c r="P174" s="80"/>
      <c r="Q174" s="80"/>
      <c r="R174" s="76"/>
      <c r="S174" s="76"/>
      <c r="T174" s="76"/>
      <c r="U174" s="76"/>
      <c r="V174" s="76"/>
    </row>
    <row r="175" spans="1:22" x14ac:dyDescent="0.25">
      <c r="A175" s="78"/>
      <c r="B175" s="78"/>
      <c r="C175" s="78"/>
      <c r="D175" s="80"/>
      <c r="E175" s="80"/>
      <c r="F175" s="76"/>
      <c r="G175" s="76"/>
      <c r="H175" s="76"/>
      <c r="I175" s="76"/>
      <c r="J175" s="76"/>
      <c r="K175" s="76"/>
      <c r="M175" s="78"/>
      <c r="N175" s="78"/>
      <c r="O175" s="78"/>
      <c r="P175" s="80"/>
      <c r="Q175" s="80"/>
      <c r="R175" s="76"/>
      <c r="S175" s="76"/>
      <c r="T175" s="76"/>
      <c r="U175" s="76"/>
      <c r="V175" s="76"/>
    </row>
    <row r="176" spans="1:22" x14ac:dyDescent="0.25">
      <c r="A176" s="78"/>
      <c r="B176" s="78"/>
      <c r="C176" s="78"/>
      <c r="D176" s="80"/>
      <c r="E176" s="80"/>
      <c r="F176" s="76"/>
      <c r="G176" s="76"/>
      <c r="H176" s="76"/>
      <c r="I176" s="76"/>
      <c r="J176" s="76"/>
      <c r="K176" s="76"/>
      <c r="M176" s="78"/>
      <c r="N176" s="78"/>
      <c r="O176" s="78"/>
      <c r="P176" s="80"/>
      <c r="Q176" s="80"/>
      <c r="R176" s="76"/>
      <c r="S176" s="76"/>
      <c r="T176" s="76"/>
      <c r="U176" s="76"/>
      <c r="V176" s="76"/>
    </row>
    <row r="177" spans="1:22" x14ac:dyDescent="0.25">
      <c r="A177" s="78"/>
      <c r="B177" s="78"/>
      <c r="C177" s="78"/>
      <c r="D177" s="80"/>
      <c r="E177" s="80"/>
      <c r="F177" s="76"/>
      <c r="G177" s="76"/>
      <c r="H177" s="76"/>
      <c r="I177" s="76"/>
      <c r="J177" s="76"/>
      <c r="K177" s="76"/>
      <c r="M177" s="78"/>
      <c r="N177" s="78"/>
      <c r="O177" s="78"/>
      <c r="P177" s="80"/>
      <c r="Q177" s="80"/>
      <c r="R177" s="76"/>
      <c r="S177" s="76"/>
      <c r="T177" s="76"/>
      <c r="U177" s="76"/>
      <c r="V177" s="76"/>
    </row>
    <row r="178" spans="1:22" x14ac:dyDescent="0.25">
      <c r="A178" s="78"/>
      <c r="B178" s="78"/>
      <c r="C178" s="78"/>
      <c r="D178" s="80"/>
      <c r="E178" s="80"/>
      <c r="F178" s="76"/>
      <c r="G178" s="76"/>
      <c r="H178" s="76"/>
      <c r="I178" s="76"/>
      <c r="J178" s="76"/>
      <c r="K178" s="76"/>
      <c r="M178" s="78"/>
      <c r="N178" s="78"/>
      <c r="O178" s="78"/>
      <c r="P178" s="80"/>
      <c r="Q178" s="80"/>
      <c r="R178" s="76"/>
      <c r="S178" s="76"/>
      <c r="T178" s="76"/>
      <c r="U178" s="76"/>
      <c r="V178" s="76"/>
    </row>
    <row r="179" spans="1:22" x14ac:dyDescent="0.25">
      <c r="A179" s="78"/>
      <c r="B179" s="78"/>
      <c r="C179" s="78"/>
      <c r="D179" s="80"/>
      <c r="E179" s="80"/>
      <c r="F179" s="76"/>
      <c r="G179" s="76"/>
      <c r="H179" s="76"/>
      <c r="I179" s="76"/>
      <c r="J179" s="76"/>
      <c r="K179" s="76"/>
      <c r="M179" s="78"/>
      <c r="N179" s="78"/>
      <c r="O179" s="78"/>
      <c r="P179" s="80"/>
      <c r="Q179" s="80"/>
      <c r="R179" s="76"/>
      <c r="S179" s="76"/>
      <c r="T179" s="76"/>
      <c r="U179" s="76"/>
      <c r="V179" s="76"/>
    </row>
    <row r="180" spans="1:22" x14ac:dyDescent="0.25">
      <c r="A180" s="78"/>
      <c r="B180" s="78"/>
      <c r="C180" s="78"/>
      <c r="D180" s="80"/>
      <c r="E180" s="80"/>
      <c r="F180" s="76"/>
      <c r="G180" s="76"/>
      <c r="H180" s="76"/>
      <c r="I180" s="76"/>
      <c r="J180" s="76"/>
      <c r="K180" s="76"/>
      <c r="M180" s="78"/>
      <c r="N180" s="78"/>
      <c r="O180" s="78"/>
      <c r="P180" s="80"/>
      <c r="Q180" s="80"/>
      <c r="R180" s="76"/>
      <c r="S180" s="76"/>
      <c r="T180" s="76"/>
      <c r="U180" s="76"/>
      <c r="V180" s="76"/>
    </row>
    <row r="181" spans="1:22" x14ac:dyDescent="0.25">
      <c r="A181" s="78"/>
      <c r="B181" s="78"/>
      <c r="C181" s="78"/>
      <c r="D181" s="80"/>
      <c r="E181" s="80"/>
      <c r="F181" s="76"/>
      <c r="G181" s="76"/>
      <c r="H181" s="76"/>
      <c r="I181" s="76"/>
      <c r="J181" s="76"/>
      <c r="K181" s="76"/>
      <c r="M181" s="78"/>
      <c r="N181" s="78"/>
      <c r="O181" s="78"/>
      <c r="P181" s="80"/>
      <c r="Q181" s="80"/>
      <c r="R181" s="76"/>
      <c r="S181" s="76"/>
      <c r="T181" s="76"/>
      <c r="U181" s="76"/>
      <c r="V181" s="76"/>
    </row>
    <row r="182" spans="1:22" x14ac:dyDescent="0.25">
      <c r="A182" s="78"/>
      <c r="B182" s="78"/>
      <c r="C182" s="78"/>
      <c r="D182" s="80"/>
      <c r="E182" s="80"/>
      <c r="F182" s="76"/>
      <c r="G182" s="76"/>
      <c r="H182" s="76"/>
      <c r="I182" s="76"/>
      <c r="J182" s="76"/>
      <c r="K182" s="76"/>
      <c r="M182" s="78"/>
      <c r="N182" s="78"/>
      <c r="O182" s="78"/>
      <c r="P182" s="80"/>
      <c r="Q182" s="80"/>
      <c r="R182" s="76"/>
      <c r="S182" s="76"/>
      <c r="T182" s="76"/>
      <c r="U182" s="76"/>
      <c r="V182" s="76"/>
    </row>
    <row r="183" spans="1:22" x14ac:dyDescent="0.25">
      <c r="A183" s="78"/>
      <c r="B183" s="78"/>
      <c r="C183" s="78"/>
      <c r="D183" s="80"/>
      <c r="E183" s="80"/>
      <c r="F183" s="76"/>
      <c r="G183" s="76"/>
      <c r="H183" s="76"/>
      <c r="I183" s="76"/>
      <c r="J183" s="76"/>
      <c r="K183" s="76"/>
      <c r="M183" s="78"/>
      <c r="N183" s="78"/>
      <c r="O183" s="78"/>
      <c r="P183" s="80"/>
      <c r="Q183" s="80"/>
      <c r="R183" s="76"/>
      <c r="S183" s="76"/>
      <c r="T183" s="76"/>
      <c r="U183" s="76"/>
      <c r="V183" s="76"/>
    </row>
    <row r="184" spans="1:22" x14ac:dyDescent="0.25">
      <c r="A184" s="78"/>
      <c r="B184" s="78"/>
      <c r="C184" s="78"/>
      <c r="D184" s="80"/>
      <c r="E184" s="80"/>
      <c r="F184" s="76"/>
      <c r="G184" s="76"/>
      <c r="H184" s="76"/>
      <c r="I184" s="76"/>
      <c r="J184" s="76"/>
      <c r="K184" s="76"/>
      <c r="M184" s="78"/>
      <c r="N184" s="78"/>
      <c r="O184" s="78"/>
      <c r="P184" s="80"/>
      <c r="Q184" s="80"/>
      <c r="R184" s="76"/>
      <c r="S184" s="76"/>
      <c r="T184" s="76"/>
      <c r="U184" s="76"/>
      <c r="V184" s="76"/>
    </row>
    <row r="185" spans="1:22" x14ac:dyDescent="0.25">
      <c r="A185" s="78"/>
      <c r="B185" s="78"/>
      <c r="C185" s="78"/>
      <c r="D185" s="80"/>
      <c r="E185" s="80"/>
      <c r="F185" s="76"/>
      <c r="G185" s="76"/>
      <c r="H185" s="76"/>
      <c r="I185" s="76"/>
      <c r="J185" s="76"/>
      <c r="K185" s="76"/>
      <c r="M185" s="78"/>
      <c r="N185" s="78"/>
      <c r="O185" s="78"/>
      <c r="P185" s="80"/>
      <c r="Q185" s="80"/>
      <c r="R185" s="76"/>
      <c r="S185" s="76"/>
      <c r="T185" s="76"/>
      <c r="U185" s="76"/>
      <c r="V185" s="76"/>
    </row>
    <row r="186" spans="1:22" x14ac:dyDescent="0.25">
      <c r="A186" s="78"/>
      <c r="B186" s="78"/>
      <c r="C186" s="78"/>
      <c r="D186" s="80"/>
      <c r="E186" s="80"/>
      <c r="F186" s="76"/>
      <c r="G186" s="76"/>
      <c r="H186" s="76"/>
      <c r="I186" s="76"/>
      <c r="J186" s="76"/>
      <c r="K186" s="76"/>
      <c r="M186" s="78"/>
      <c r="N186" s="78"/>
      <c r="O186" s="78"/>
      <c r="P186" s="80"/>
      <c r="Q186" s="80"/>
      <c r="R186" s="76"/>
      <c r="S186" s="76"/>
      <c r="T186" s="76"/>
      <c r="U186" s="76"/>
      <c r="V186" s="76"/>
    </row>
    <row r="187" spans="1:22" x14ac:dyDescent="0.25">
      <c r="A187" s="78"/>
      <c r="B187" s="78"/>
      <c r="C187" s="78"/>
      <c r="D187" s="80"/>
      <c r="E187" s="80"/>
      <c r="F187" s="76"/>
      <c r="G187" s="76"/>
      <c r="H187" s="76"/>
      <c r="I187" s="76"/>
      <c r="J187" s="76"/>
      <c r="K187" s="76"/>
      <c r="M187" s="78"/>
      <c r="N187" s="78"/>
      <c r="O187" s="78"/>
      <c r="P187" s="80"/>
      <c r="Q187" s="80"/>
      <c r="R187" s="76"/>
      <c r="S187" s="76"/>
      <c r="T187" s="76"/>
      <c r="U187" s="76"/>
      <c r="V187" s="76"/>
    </row>
    <row r="188" spans="1:22" x14ac:dyDescent="0.25">
      <c r="A188" s="78"/>
      <c r="B188" s="78"/>
      <c r="C188" s="78"/>
      <c r="D188" s="80"/>
      <c r="E188" s="80"/>
      <c r="F188" s="76"/>
      <c r="G188" s="76"/>
      <c r="H188" s="76"/>
      <c r="I188" s="76"/>
      <c r="J188" s="76"/>
      <c r="K188" s="76"/>
      <c r="M188" s="78"/>
      <c r="N188" s="78"/>
      <c r="O188" s="78"/>
      <c r="P188" s="80"/>
      <c r="Q188" s="80"/>
      <c r="R188" s="76"/>
      <c r="S188" s="76"/>
      <c r="T188" s="76"/>
      <c r="U188" s="76"/>
      <c r="V188" s="76"/>
    </row>
    <row r="189" spans="1:22" x14ac:dyDescent="0.25">
      <c r="A189" s="78"/>
      <c r="B189" s="78"/>
      <c r="C189" s="78"/>
      <c r="D189" s="80"/>
      <c r="E189" s="80"/>
      <c r="F189" s="76"/>
      <c r="G189" s="76"/>
      <c r="H189" s="76"/>
      <c r="I189" s="76"/>
      <c r="J189" s="76"/>
      <c r="K189" s="76"/>
      <c r="M189" s="78"/>
      <c r="N189" s="78"/>
      <c r="O189" s="78"/>
      <c r="P189" s="80"/>
      <c r="Q189" s="80"/>
      <c r="R189" s="76"/>
      <c r="S189" s="76"/>
      <c r="T189" s="76"/>
      <c r="U189" s="76"/>
      <c r="V189" s="76"/>
    </row>
    <row r="190" spans="1:22" x14ac:dyDescent="0.25">
      <c r="A190" s="78"/>
      <c r="B190" s="78"/>
      <c r="C190" s="78"/>
      <c r="D190" s="80"/>
      <c r="E190" s="80"/>
      <c r="F190" s="76"/>
      <c r="G190" s="76"/>
      <c r="H190" s="76"/>
      <c r="I190" s="76"/>
      <c r="J190" s="76"/>
      <c r="K190" s="76"/>
      <c r="M190" s="78"/>
      <c r="N190" s="78"/>
      <c r="O190" s="78"/>
      <c r="P190" s="80"/>
      <c r="Q190" s="80"/>
      <c r="R190" s="76"/>
      <c r="S190" s="76"/>
      <c r="T190" s="76"/>
      <c r="U190" s="76"/>
      <c r="V190" s="76"/>
    </row>
    <row r="191" spans="1:22" x14ac:dyDescent="0.25">
      <c r="A191" s="78"/>
      <c r="B191" s="78"/>
      <c r="C191" s="78"/>
      <c r="D191" s="80"/>
      <c r="E191" s="80"/>
      <c r="F191" s="76"/>
      <c r="G191" s="76"/>
      <c r="H191" s="76"/>
      <c r="I191" s="76"/>
      <c r="J191" s="76"/>
      <c r="K191" s="76"/>
      <c r="M191" s="78"/>
      <c r="N191" s="78"/>
      <c r="O191" s="78"/>
      <c r="P191" s="80"/>
      <c r="Q191" s="80"/>
      <c r="R191" s="76"/>
      <c r="S191" s="76"/>
      <c r="T191" s="76"/>
      <c r="U191" s="76"/>
      <c r="V191" s="76"/>
    </row>
    <row r="192" spans="1:22" x14ac:dyDescent="0.25">
      <c r="A192" s="75"/>
      <c r="B192" s="75"/>
      <c r="C192" s="75"/>
      <c r="D192" s="76"/>
      <c r="E192" s="76"/>
      <c r="F192" s="76"/>
      <c r="G192" s="76"/>
      <c r="H192" s="76"/>
      <c r="I192" s="76"/>
      <c r="J192" s="76"/>
      <c r="K192" s="76"/>
      <c r="M192" s="75"/>
      <c r="N192" s="75"/>
      <c r="O192" s="75"/>
      <c r="P192" s="76"/>
      <c r="Q192" s="76"/>
      <c r="R192" s="76"/>
      <c r="S192" s="76"/>
      <c r="T192" s="76"/>
      <c r="U192" s="76"/>
      <c r="V192" s="76"/>
    </row>
    <row r="193" spans="1:22" x14ac:dyDescent="0.25">
      <c r="A193" s="75"/>
      <c r="B193" s="75"/>
      <c r="C193" s="75"/>
      <c r="D193" s="76"/>
      <c r="E193" s="76"/>
      <c r="F193" s="76"/>
      <c r="G193" s="76"/>
      <c r="H193" s="76"/>
      <c r="I193" s="76"/>
      <c r="J193" s="76"/>
      <c r="K193" s="76"/>
      <c r="M193" s="75"/>
      <c r="N193" s="75"/>
      <c r="O193" s="75"/>
      <c r="P193" s="76"/>
      <c r="Q193" s="76"/>
      <c r="R193" s="76"/>
      <c r="S193" s="76"/>
      <c r="T193" s="76"/>
      <c r="U193" s="76"/>
      <c r="V193" s="76"/>
    </row>
    <row r="194" spans="1:22" x14ac:dyDescent="0.25">
      <c r="A194" s="75"/>
      <c r="B194" s="75"/>
      <c r="C194" s="75"/>
      <c r="D194" s="76"/>
      <c r="E194" s="76"/>
      <c r="F194" s="76"/>
      <c r="G194" s="76"/>
      <c r="H194" s="76"/>
      <c r="I194" s="76"/>
      <c r="J194" s="76"/>
      <c r="K194" s="76"/>
      <c r="M194" s="75"/>
      <c r="N194" s="75"/>
      <c r="O194" s="75"/>
      <c r="P194" s="76"/>
      <c r="Q194" s="76"/>
      <c r="R194" s="76"/>
      <c r="S194" s="76"/>
      <c r="T194" s="76"/>
      <c r="U194" s="76"/>
      <c r="V194" s="76"/>
    </row>
    <row r="195" spans="1:22" x14ac:dyDescent="0.25">
      <c r="A195" s="75"/>
      <c r="B195" s="75"/>
      <c r="C195" s="75"/>
      <c r="D195" s="76"/>
      <c r="E195" s="76"/>
      <c r="F195" s="76"/>
      <c r="G195" s="76"/>
      <c r="H195" s="76"/>
      <c r="I195" s="76"/>
      <c r="J195" s="76"/>
      <c r="K195" s="76"/>
      <c r="M195" s="75"/>
      <c r="N195" s="75"/>
      <c r="O195" s="75"/>
      <c r="P195" s="76"/>
      <c r="Q195" s="76"/>
      <c r="R195" s="76"/>
      <c r="S195" s="76"/>
      <c r="T195" s="76"/>
      <c r="U195" s="76"/>
      <c r="V195" s="76"/>
    </row>
    <row r="196" spans="1:22" x14ac:dyDescent="0.25">
      <c r="A196" s="75"/>
      <c r="B196" s="75"/>
      <c r="C196" s="75"/>
      <c r="D196" s="76"/>
      <c r="E196" s="76"/>
      <c r="F196" s="76"/>
      <c r="G196" s="76"/>
      <c r="H196" s="76"/>
      <c r="I196" s="76"/>
      <c r="J196" s="76"/>
      <c r="K196" s="76"/>
      <c r="M196" s="75"/>
      <c r="N196" s="75"/>
      <c r="O196" s="75"/>
      <c r="P196" s="76"/>
      <c r="Q196" s="76"/>
      <c r="R196" s="76"/>
      <c r="S196" s="76"/>
      <c r="T196" s="76"/>
      <c r="U196" s="76"/>
      <c r="V196" s="76"/>
    </row>
    <row r="197" spans="1:22" x14ac:dyDescent="0.25">
      <c r="A197" s="75"/>
      <c r="B197" s="75"/>
      <c r="C197" s="75"/>
      <c r="D197" s="76"/>
      <c r="E197" s="76"/>
      <c r="F197" s="76"/>
      <c r="G197" s="76"/>
      <c r="H197" s="76"/>
      <c r="I197" s="76"/>
      <c r="J197" s="76"/>
      <c r="K197" s="76"/>
      <c r="M197" s="75"/>
      <c r="N197" s="75"/>
      <c r="O197" s="75"/>
      <c r="P197" s="76"/>
      <c r="Q197" s="76"/>
      <c r="R197" s="76"/>
      <c r="S197" s="76"/>
      <c r="T197" s="76"/>
      <c r="U197" s="76"/>
      <c r="V197" s="76"/>
    </row>
    <row r="198" spans="1:22" x14ac:dyDescent="0.25">
      <c r="A198" s="75"/>
      <c r="B198" s="75"/>
      <c r="C198" s="75"/>
      <c r="D198" s="76"/>
      <c r="E198" s="76"/>
      <c r="F198" s="76"/>
      <c r="G198" s="76"/>
      <c r="H198" s="76"/>
      <c r="I198" s="76"/>
      <c r="J198" s="76"/>
      <c r="K198" s="76"/>
      <c r="M198" s="75"/>
      <c r="N198" s="75"/>
      <c r="O198" s="75"/>
      <c r="P198" s="76"/>
      <c r="Q198" s="76"/>
      <c r="R198" s="76"/>
      <c r="S198" s="76"/>
      <c r="T198" s="76"/>
      <c r="U198" s="76"/>
      <c r="V198" s="76"/>
    </row>
    <row r="199" spans="1:22" x14ac:dyDescent="0.25">
      <c r="A199" s="75"/>
      <c r="B199" s="75"/>
      <c r="C199" s="75"/>
      <c r="D199" s="76"/>
      <c r="E199" s="76"/>
      <c r="F199" s="76"/>
      <c r="G199" s="76"/>
      <c r="H199" s="76"/>
      <c r="I199" s="76"/>
      <c r="J199" s="76"/>
      <c r="K199" s="76"/>
      <c r="M199" s="75"/>
      <c r="N199" s="75"/>
      <c r="O199" s="75"/>
      <c r="P199" s="76"/>
      <c r="Q199" s="76"/>
      <c r="R199" s="76"/>
      <c r="S199" s="76"/>
      <c r="T199" s="76"/>
      <c r="U199" s="76"/>
      <c r="V199" s="76"/>
    </row>
    <row r="200" spans="1:22" x14ac:dyDescent="0.25">
      <c r="A200" s="75"/>
      <c r="B200" s="75"/>
      <c r="C200" s="75"/>
      <c r="D200" s="76"/>
      <c r="E200" s="76"/>
      <c r="F200" s="76"/>
      <c r="G200" s="76"/>
      <c r="H200" s="76"/>
      <c r="I200" s="76"/>
      <c r="J200" s="76"/>
      <c r="K200" s="76"/>
      <c r="M200" s="75"/>
      <c r="N200" s="75"/>
      <c r="O200" s="75"/>
      <c r="P200" s="76"/>
      <c r="Q200" s="76"/>
      <c r="R200" s="76"/>
      <c r="S200" s="76"/>
      <c r="T200" s="76"/>
      <c r="U200" s="76"/>
      <c r="V200" s="76"/>
    </row>
    <row r="201" spans="1:22" x14ac:dyDescent="0.25">
      <c r="A201" s="75"/>
      <c r="B201" s="75"/>
      <c r="C201" s="75"/>
      <c r="D201" s="76"/>
      <c r="E201" s="76"/>
      <c r="F201" s="76"/>
      <c r="G201" s="76"/>
      <c r="H201" s="76"/>
      <c r="I201" s="76"/>
      <c r="J201" s="76"/>
      <c r="K201" s="76"/>
      <c r="M201" s="75"/>
      <c r="N201" s="75"/>
      <c r="O201" s="75"/>
      <c r="P201" s="76"/>
      <c r="Q201" s="76"/>
      <c r="R201" s="76"/>
      <c r="S201" s="76"/>
      <c r="T201" s="76"/>
      <c r="U201" s="76"/>
      <c r="V201" s="76"/>
    </row>
    <row r="202" spans="1:22" x14ac:dyDescent="0.25">
      <c r="A202" s="75"/>
      <c r="B202" s="75"/>
      <c r="C202" s="75"/>
      <c r="D202" s="76"/>
      <c r="E202" s="76"/>
      <c r="F202" s="76"/>
      <c r="G202" s="76"/>
      <c r="H202" s="76"/>
      <c r="I202" s="76"/>
      <c r="J202" s="76"/>
      <c r="K202" s="76"/>
      <c r="M202" s="75"/>
      <c r="N202" s="75"/>
      <c r="O202" s="75"/>
      <c r="P202" s="76"/>
      <c r="Q202" s="76"/>
      <c r="R202" s="76"/>
      <c r="S202" s="76"/>
      <c r="T202" s="76"/>
      <c r="U202" s="76"/>
      <c r="V202" s="76"/>
    </row>
    <row r="203" spans="1:22" x14ac:dyDescent="0.25">
      <c r="A203" s="75"/>
      <c r="B203" s="75"/>
      <c r="C203" s="75"/>
      <c r="D203" s="76"/>
      <c r="E203" s="76"/>
      <c r="F203" s="76"/>
      <c r="G203" s="76"/>
      <c r="H203" s="76"/>
      <c r="I203" s="76"/>
      <c r="J203" s="76"/>
      <c r="K203" s="76"/>
      <c r="M203" s="75"/>
      <c r="N203" s="75"/>
      <c r="O203" s="75"/>
      <c r="P203" s="76"/>
      <c r="Q203" s="76"/>
      <c r="R203" s="76"/>
      <c r="S203" s="76"/>
      <c r="T203" s="76"/>
      <c r="U203" s="76"/>
      <c r="V203" s="76"/>
    </row>
    <row r="204" spans="1:22" x14ac:dyDescent="0.25">
      <c r="A204" s="75"/>
      <c r="B204" s="75"/>
      <c r="C204" s="75"/>
      <c r="D204" s="76"/>
      <c r="E204" s="76"/>
      <c r="F204" s="76"/>
      <c r="G204" s="76"/>
      <c r="H204" s="76"/>
      <c r="I204" s="76"/>
      <c r="J204" s="76"/>
      <c r="K204" s="76"/>
      <c r="M204" s="75"/>
      <c r="N204" s="75"/>
      <c r="O204" s="75"/>
      <c r="P204" s="76"/>
      <c r="Q204" s="76"/>
      <c r="R204" s="76"/>
      <c r="S204" s="76"/>
      <c r="T204" s="76"/>
      <c r="U204" s="76"/>
      <c r="V204" s="76"/>
    </row>
    <row r="205" spans="1:22" x14ac:dyDescent="0.25">
      <c r="A205" s="75"/>
      <c r="B205" s="75"/>
      <c r="C205" s="75"/>
      <c r="D205" s="76"/>
      <c r="E205" s="76"/>
      <c r="F205" s="76"/>
      <c r="G205" s="76"/>
      <c r="H205" s="76"/>
      <c r="I205" s="76"/>
      <c r="J205" s="76"/>
      <c r="K205" s="76"/>
      <c r="M205" s="75"/>
      <c r="N205" s="75"/>
      <c r="O205" s="75"/>
      <c r="P205" s="76"/>
      <c r="Q205" s="76"/>
      <c r="R205" s="76"/>
      <c r="S205" s="76"/>
      <c r="T205" s="76"/>
      <c r="U205" s="76"/>
      <c r="V205" s="76"/>
    </row>
    <row r="206" spans="1:22" x14ac:dyDescent="0.25">
      <c r="A206" s="75"/>
      <c r="B206" s="75"/>
      <c r="C206" s="75"/>
      <c r="D206" s="76"/>
      <c r="E206" s="76"/>
      <c r="F206" s="76"/>
      <c r="G206" s="76"/>
      <c r="H206" s="76"/>
      <c r="I206" s="76"/>
      <c r="J206" s="76"/>
      <c r="K206" s="76"/>
      <c r="M206" s="75"/>
      <c r="N206" s="75"/>
      <c r="O206" s="75"/>
      <c r="P206" s="76"/>
      <c r="Q206" s="76"/>
      <c r="R206" s="76"/>
      <c r="S206" s="76"/>
      <c r="T206" s="76"/>
      <c r="U206" s="76"/>
      <c r="V206" s="76"/>
    </row>
    <row r="207" spans="1:22" x14ac:dyDescent="0.25">
      <c r="A207" s="75"/>
      <c r="B207" s="75"/>
      <c r="C207" s="75"/>
      <c r="D207" s="76"/>
      <c r="E207" s="76"/>
      <c r="F207" s="76"/>
      <c r="G207" s="76"/>
      <c r="H207" s="76"/>
      <c r="I207" s="76"/>
      <c r="J207" s="76"/>
      <c r="K207" s="76"/>
      <c r="M207" s="75"/>
      <c r="N207" s="75"/>
      <c r="O207" s="75"/>
      <c r="P207" s="76"/>
      <c r="Q207" s="76"/>
      <c r="R207" s="76"/>
      <c r="S207" s="76"/>
      <c r="T207" s="76"/>
      <c r="U207" s="76"/>
      <c r="V207" s="76"/>
    </row>
    <row r="208" spans="1:22" x14ac:dyDescent="0.25">
      <c r="A208" s="75"/>
      <c r="B208" s="75"/>
      <c r="C208" s="75"/>
      <c r="D208" s="76"/>
      <c r="E208" s="76"/>
      <c r="F208" s="76"/>
      <c r="G208" s="76"/>
      <c r="H208" s="76"/>
      <c r="I208" s="76"/>
      <c r="J208" s="76"/>
      <c r="K208" s="76"/>
      <c r="M208" s="75"/>
      <c r="N208" s="75"/>
      <c r="O208" s="75"/>
      <c r="P208" s="76"/>
      <c r="Q208" s="76"/>
      <c r="R208" s="76"/>
      <c r="S208" s="76"/>
      <c r="T208" s="76"/>
      <c r="U208" s="76"/>
      <c r="V208" s="76"/>
    </row>
    <row r="209" spans="1:22" x14ac:dyDescent="0.25">
      <c r="A209" s="75"/>
      <c r="B209" s="75"/>
      <c r="C209" s="75"/>
      <c r="D209" s="76"/>
      <c r="E209" s="76"/>
      <c r="F209" s="76"/>
      <c r="G209" s="76"/>
      <c r="H209" s="76"/>
      <c r="I209" s="76"/>
      <c r="J209" s="76"/>
      <c r="K209" s="76"/>
      <c r="M209" s="75"/>
      <c r="N209" s="75"/>
      <c r="O209" s="75"/>
      <c r="P209" s="76"/>
      <c r="Q209" s="76"/>
      <c r="R209" s="76"/>
      <c r="S209" s="76"/>
      <c r="T209" s="76"/>
      <c r="U209" s="76"/>
      <c r="V209" s="76"/>
    </row>
    <row r="210" spans="1:22" x14ac:dyDescent="0.25">
      <c r="A210" s="75"/>
      <c r="B210" s="75"/>
      <c r="C210" s="75"/>
      <c r="D210" s="76"/>
      <c r="E210" s="76"/>
      <c r="F210" s="76"/>
      <c r="G210" s="76"/>
      <c r="H210" s="76"/>
      <c r="I210" s="76"/>
      <c r="J210" s="76"/>
      <c r="K210" s="76"/>
      <c r="M210" s="75"/>
      <c r="N210" s="75"/>
      <c r="O210" s="75"/>
      <c r="P210" s="76"/>
      <c r="Q210" s="76"/>
      <c r="R210" s="76"/>
      <c r="S210" s="76"/>
      <c r="T210" s="76"/>
      <c r="U210" s="76"/>
      <c r="V210" s="76"/>
    </row>
    <row r="211" spans="1:22" x14ac:dyDescent="0.25">
      <c r="A211" s="75"/>
      <c r="B211" s="75"/>
      <c r="C211" s="75"/>
      <c r="D211" s="76"/>
      <c r="E211" s="76"/>
      <c r="F211" s="76"/>
      <c r="G211" s="76"/>
      <c r="H211" s="76"/>
      <c r="I211" s="76"/>
      <c r="J211" s="76"/>
      <c r="K211" s="76"/>
      <c r="M211" s="75"/>
      <c r="N211" s="75"/>
      <c r="O211" s="75"/>
      <c r="P211" s="76"/>
      <c r="Q211" s="76"/>
      <c r="R211" s="76"/>
      <c r="S211" s="76"/>
      <c r="T211" s="76"/>
      <c r="U211" s="76"/>
      <c r="V211" s="76"/>
    </row>
  </sheetData>
  <pageMargins left="0.7" right="0.7" top="0.75" bottom="0.75" header="0.3" footer="0.3"/>
  <pageSetup scale="63" orientation="portrait" r:id="rId1"/>
  <drawing r:id="rId2"/>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K211"/>
  <sheetViews>
    <sheetView workbookViewId="0"/>
  </sheetViews>
  <sheetFormatPr defaultColWidth="9.140625" defaultRowHeight="15" x14ac:dyDescent="0.25"/>
  <cols>
    <col min="1" max="1" width="5.28515625" style="61" customWidth="1"/>
    <col min="2" max="3" width="9.140625" style="61"/>
    <col min="4" max="16384" width="9.140625" style="59"/>
  </cols>
  <sheetData>
    <row r="1" spans="1:10" ht="21" x14ac:dyDescent="0.35">
      <c r="A1" s="63" t="s">
        <v>66</v>
      </c>
    </row>
    <row r="2" spans="1:10" x14ac:dyDescent="0.25">
      <c r="B2" s="65">
        <v>6.2</v>
      </c>
      <c r="C2" s="61" t="s">
        <v>24</v>
      </c>
      <c r="E2" s="59" t="s">
        <v>84</v>
      </c>
    </row>
    <row r="3" spans="1:10" x14ac:dyDescent="0.25">
      <c r="B3" s="65" t="s">
        <v>75</v>
      </c>
      <c r="C3" s="61" t="s">
        <v>26</v>
      </c>
      <c r="E3" s="59" t="s">
        <v>71</v>
      </c>
    </row>
    <row r="4" spans="1:10" x14ac:dyDescent="0.25">
      <c r="B4" s="25" t="s">
        <v>27</v>
      </c>
      <c r="D4" s="26" t="s">
        <v>85</v>
      </c>
      <c r="E4" s="66"/>
      <c r="F4" s="66"/>
      <c r="G4" s="66"/>
      <c r="H4" s="66"/>
      <c r="I4" s="66"/>
      <c r="J4" s="66"/>
    </row>
    <row r="5" spans="1:10" x14ac:dyDescent="0.25">
      <c r="B5" s="28"/>
    </row>
    <row r="6" spans="1:10" x14ac:dyDescent="0.25">
      <c r="F6" s="26" t="s">
        <v>29</v>
      </c>
      <c r="G6" s="26"/>
      <c r="H6" s="26" t="s">
        <v>70</v>
      </c>
      <c r="I6" s="26"/>
      <c r="J6" s="26"/>
    </row>
    <row r="7" spans="1:10" ht="26.25" x14ac:dyDescent="0.25">
      <c r="A7" s="60" t="s">
        <v>31</v>
      </c>
      <c r="B7" s="60" t="s">
        <v>32</v>
      </c>
      <c r="C7" s="60" t="s">
        <v>33</v>
      </c>
    </row>
    <row r="8" spans="1:10" x14ac:dyDescent="0.25">
      <c r="B8" s="62" t="s">
        <v>34</v>
      </c>
      <c r="C8" s="62" t="s">
        <v>3</v>
      </c>
    </row>
    <row r="9" spans="1:10" x14ac:dyDescent="0.25">
      <c r="A9" s="65">
        <v>1</v>
      </c>
      <c r="B9" s="65">
        <v>1</v>
      </c>
      <c r="C9" s="77">
        <v>25</v>
      </c>
      <c r="E9" s="61" t="s">
        <v>35</v>
      </c>
      <c r="F9" s="61"/>
    </row>
    <row r="10" spans="1:10" x14ac:dyDescent="0.25">
      <c r="A10" s="65">
        <v>1</v>
      </c>
      <c r="B10" s="65">
        <v>2</v>
      </c>
      <c r="C10" s="119">
        <v>21</v>
      </c>
      <c r="E10" s="61" t="s">
        <v>36</v>
      </c>
      <c r="F10" s="61"/>
    </row>
    <row r="11" spans="1:10" x14ac:dyDescent="0.25">
      <c r="A11" s="65">
        <v>1</v>
      </c>
      <c r="B11" s="65">
        <v>3</v>
      </c>
      <c r="C11" s="119">
        <v>13</v>
      </c>
      <c r="E11" s="61" t="s">
        <v>37</v>
      </c>
      <c r="F11" s="61"/>
    </row>
    <row r="12" spans="1:10" x14ac:dyDescent="0.25">
      <c r="A12" s="65">
        <v>1</v>
      </c>
      <c r="B12" s="65">
        <v>4</v>
      </c>
      <c r="C12" s="119">
        <v>25</v>
      </c>
      <c r="E12" s="61"/>
      <c r="F12" s="61"/>
    </row>
    <row r="13" spans="1:10" x14ac:dyDescent="0.25">
      <c r="A13" s="65">
        <v>1</v>
      </c>
      <c r="B13" s="65">
        <v>5</v>
      </c>
      <c r="C13" s="119">
        <v>25</v>
      </c>
      <c r="E13" s="61" t="s">
        <v>38</v>
      </c>
      <c r="F13" s="61"/>
    </row>
    <row r="14" spans="1:10" x14ac:dyDescent="0.25">
      <c r="A14" s="65">
        <v>1</v>
      </c>
      <c r="B14" s="65">
        <v>6</v>
      </c>
      <c r="C14" s="119">
        <v>25</v>
      </c>
      <c r="E14" s="61" t="s">
        <v>39</v>
      </c>
      <c r="F14" s="61"/>
    </row>
    <row r="15" spans="1:10" x14ac:dyDescent="0.25">
      <c r="A15" s="65">
        <v>1</v>
      </c>
      <c r="B15" s="65">
        <v>7</v>
      </c>
      <c r="C15" s="119">
        <v>25</v>
      </c>
      <c r="E15" s="61" t="s">
        <v>40</v>
      </c>
      <c r="F15" s="61"/>
    </row>
    <row r="16" spans="1:10" x14ac:dyDescent="0.25">
      <c r="A16" s="65">
        <v>1</v>
      </c>
      <c r="B16" s="65">
        <v>8</v>
      </c>
      <c r="C16" s="119">
        <v>21</v>
      </c>
      <c r="E16" s="61" t="s">
        <v>41</v>
      </c>
      <c r="F16" s="61"/>
    </row>
    <row r="17" spans="1:6" x14ac:dyDescent="0.25">
      <c r="A17" s="65">
        <v>1</v>
      </c>
      <c r="B17" s="65">
        <v>9</v>
      </c>
      <c r="C17" s="119">
        <v>17</v>
      </c>
      <c r="E17" s="61" t="s">
        <v>42</v>
      </c>
      <c r="F17" s="61"/>
    </row>
    <row r="18" spans="1:6" x14ac:dyDescent="0.25">
      <c r="A18" s="65">
        <v>1</v>
      </c>
      <c r="B18" s="65">
        <v>10</v>
      </c>
      <c r="C18" s="119">
        <v>17</v>
      </c>
      <c r="E18" s="61" t="s">
        <v>43</v>
      </c>
      <c r="F18" s="61"/>
    </row>
    <row r="19" spans="1:6" x14ac:dyDescent="0.25">
      <c r="A19" s="65">
        <v>1</v>
      </c>
      <c r="B19" s="65">
        <v>11</v>
      </c>
      <c r="C19" s="119">
        <v>25</v>
      </c>
      <c r="E19" s="61" t="s">
        <v>44</v>
      </c>
      <c r="F19" s="61"/>
    </row>
    <row r="20" spans="1:6" x14ac:dyDescent="0.25">
      <c r="A20" s="65">
        <v>1</v>
      </c>
      <c r="B20" s="65">
        <v>12</v>
      </c>
      <c r="C20" s="119">
        <v>13</v>
      </c>
      <c r="E20" s="61" t="s">
        <v>45</v>
      </c>
    </row>
    <row r="21" spans="1:6" x14ac:dyDescent="0.25">
      <c r="A21" s="65">
        <v>1</v>
      </c>
      <c r="B21" s="65">
        <v>13</v>
      </c>
      <c r="C21" s="119">
        <v>25</v>
      </c>
      <c r="E21" s="61" t="s">
        <v>46</v>
      </c>
    </row>
    <row r="22" spans="1:6" x14ac:dyDescent="0.25">
      <c r="A22" s="65">
        <v>1</v>
      </c>
      <c r="B22" s="65">
        <v>14</v>
      </c>
      <c r="C22" s="119">
        <v>21</v>
      </c>
    </row>
    <row r="23" spans="1:6" x14ac:dyDescent="0.25">
      <c r="A23" s="65">
        <v>1</v>
      </c>
      <c r="B23" s="65">
        <v>15</v>
      </c>
      <c r="C23" s="119">
        <v>17</v>
      </c>
      <c r="E23" s="61" t="s">
        <v>47</v>
      </c>
    </row>
    <row r="24" spans="1:6" x14ac:dyDescent="0.25">
      <c r="A24" s="65">
        <v>1</v>
      </c>
      <c r="B24" s="65">
        <v>16</v>
      </c>
      <c r="C24" s="119">
        <v>17</v>
      </c>
      <c r="E24" s="61" t="s">
        <v>162</v>
      </c>
    </row>
    <row r="25" spans="1:6" x14ac:dyDescent="0.25">
      <c r="A25" s="65">
        <v>1</v>
      </c>
      <c r="B25" s="65">
        <v>17</v>
      </c>
      <c r="C25" s="119">
        <v>25</v>
      </c>
    </row>
    <row r="26" spans="1:6" x14ac:dyDescent="0.25">
      <c r="A26" s="65"/>
      <c r="B26" s="73"/>
      <c r="C26" s="77"/>
    </row>
    <row r="27" spans="1:6" ht="15.75" x14ac:dyDescent="0.25">
      <c r="A27" s="65"/>
      <c r="B27" s="73"/>
      <c r="C27" s="77"/>
      <c r="E27" s="35"/>
    </row>
    <row r="28" spans="1:6" ht="15.75" x14ac:dyDescent="0.25">
      <c r="A28" s="65"/>
      <c r="B28" s="73"/>
      <c r="C28" s="77"/>
      <c r="E28" s="35"/>
    </row>
    <row r="29" spans="1:6" ht="15.75" x14ac:dyDescent="0.25">
      <c r="A29" s="65"/>
      <c r="B29" s="65"/>
      <c r="C29" s="77" t="s">
        <v>71</v>
      </c>
      <c r="E29" s="35"/>
    </row>
    <row r="30" spans="1:6" ht="15.75" x14ac:dyDescent="0.25">
      <c r="A30" s="65"/>
      <c r="B30" s="65"/>
      <c r="C30" s="77" t="s">
        <v>71</v>
      </c>
      <c r="E30" s="35"/>
    </row>
    <row r="31" spans="1:6" ht="15.75" x14ac:dyDescent="0.25">
      <c r="A31" s="65"/>
      <c r="B31" s="65"/>
      <c r="C31" s="32"/>
      <c r="E31" s="35"/>
    </row>
    <row r="32" spans="1:6" x14ac:dyDescent="0.25">
      <c r="A32" s="65"/>
      <c r="B32" s="65"/>
      <c r="C32" s="72"/>
    </row>
    <row r="33" spans="1:11" x14ac:dyDescent="0.25">
      <c r="A33" s="65"/>
      <c r="B33" s="65"/>
      <c r="C33" s="72"/>
    </row>
    <row r="34" spans="1:11" x14ac:dyDescent="0.25">
      <c r="A34" s="65"/>
      <c r="B34" s="65"/>
      <c r="C34" s="72"/>
    </row>
    <row r="35" spans="1:11" x14ac:dyDescent="0.25">
      <c r="A35" s="65"/>
      <c r="B35" s="65"/>
      <c r="C35" s="72"/>
    </row>
    <row r="36" spans="1:11" x14ac:dyDescent="0.25">
      <c r="A36" s="65"/>
      <c r="B36" s="65"/>
      <c r="C36" s="72"/>
    </row>
    <row r="37" spans="1:11" x14ac:dyDescent="0.25">
      <c r="A37" s="65"/>
      <c r="B37" s="65"/>
      <c r="C37" s="73"/>
    </row>
    <row r="38" spans="1:11" x14ac:dyDescent="0.25">
      <c r="A38" s="65"/>
      <c r="B38" s="65"/>
      <c r="C38" s="65"/>
    </row>
    <row r="39" spans="1:11" x14ac:dyDescent="0.25">
      <c r="C39" s="64">
        <f>SUM(C9:C38)</f>
        <v>357</v>
      </c>
      <c r="D39" s="61" t="s">
        <v>48</v>
      </c>
    </row>
    <row r="40" spans="1:11" x14ac:dyDescent="0.25">
      <c r="A40" s="64">
        <f>SUM(A9:A39)</f>
        <v>17</v>
      </c>
      <c r="B40" s="61" t="s">
        <v>49</v>
      </c>
    </row>
    <row r="41" spans="1:11" x14ac:dyDescent="0.25">
      <c r="B41" s="64">
        <f>C39/A40</f>
        <v>21</v>
      </c>
      <c r="C41" s="61" t="s">
        <v>50</v>
      </c>
    </row>
    <row r="42" spans="1:11" x14ac:dyDescent="0.25">
      <c r="D42" s="65">
        <v>25</v>
      </c>
      <c r="E42" s="61" t="s">
        <v>51</v>
      </c>
    </row>
    <row r="43" spans="1:11" x14ac:dyDescent="0.25">
      <c r="D43" s="67">
        <f>B41/D42</f>
        <v>0.84</v>
      </c>
      <c r="E43" s="61" t="s">
        <v>52</v>
      </c>
    </row>
    <row r="45" spans="1:11" ht="24" customHeight="1" x14ac:dyDescent="0.25">
      <c r="A45" s="96" t="s">
        <v>107</v>
      </c>
    </row>
    <row r="46" spans="1:11" ht="21" x14ac:dyDescent="0.35">
      <c r="A46" s="74"/>
      <c r="B46" s="75"/>
      <c r="C46" s="75"/>
      <c r="D46" s="76"/>
      <c r="E46" s="76"/>
      <c r="F46" s="76"/>
      <c r="G46" s="76"/>
      <c r="H46" s="76"/>
      <c r="I46" s="76"/>
      <c r="J46" s="76"/>
      <c r="K46" s="76"/>
    </row>
    <row r="47" spans="1:11" x14ac:dyDescent="0.25">
      <c r="A47" s="75"/>
      <c r="B47" s="28"/>
      <c r="C47" s="75"/>
      <c r="D47" s="76"/>
      <c r="E47" s="76"/>
      <c r="F47" s="76"/>
      <c r="G47" s="76"/>
      <c r="H47" s="76"/>
      <c r="I47" s="76"/>
      <c r="J47" s="76"/>
      <c r="K47" s="76"/>
    </row>
    <row r="48" spans="1:11" x14ac:dyDescent="0.25">
      <c r="A48" s="75"/>
      <c r="B48" s="28"/>
      <c r="C48" s="75"/>
      <c r="D48" s="76"/>
      <c r="E48" s="76"/>
      <c r="F48" s="76"/>
      <c r="G48" s="76"/>
      <c r="H48" s="76"/>
      <c r="I48" s="76"/>
      <c r="J48" s="76"/>
      <c r="K48" s="76"/>
    </row>
    <row r="49" spans="1:11" x14ac:dyDescent="0.25">
      <c r="A49" s="75"/>
      <c r="B49" s="25"/>
      <c r="C49" s="75"/>
      <c r="D49" s="75"/>
      <c r="E49" s="76"/>
      <c r="F49" s="76"/>
      <c r="G49" s="76"/>
      <c r="H49" s="76"/>
      <c r="I49" s="76"/>
      <c r="J49" s="76"/>
      <c r="K49" s="76"/>
    </row>
    <row r="50" spans="1:11" x14ac:dyDescent="0.25">
      <c r="A50" s="78"/>
      <c r="B50" s="79"/>
      <c r="C50" s="78"/>
      <c r="D50" s="80"/>
      <c r="E50" s="80"/>
      <c r="F50" s="76"/>
      <c r="G50" s="76"/>
      <c r="H50" s="76"/>
      <c r="I50" s="76"/>
      <c r="J50" s="76"/>
      <c r="K50" s="76"/>
    </row>
    <row r="51" spans="1:11" x14ac:dyDescent="0.25">
      <c r="A51" s="78"/>
      <c r="B51" s="78"/>
      <c r="C51" s="78"/>
      <c r="D51" s="80"/>
      <c r="E51" s="80"/>
      <c r="F51" s="75"/>
      <c r="G51" s="75"/>
      <c r="H51" s="75"/>
      <c r="I51" s="75"/>
      <c r="J51" s="75"/>
      <c r="K51" s="76"/>
    </row>
    <row r="52" spans="1:11" ht="26.25" x14ac:dyDescent="0.25">
      <c r="A52" s="81"/>
      <c r="B52" s="82"/>
      <c r="C52" s="82"/>
      <c r="D52" s="83"/>
      <c r="E52" s="83"/>
      <c r="F52" s="76"/>
      <c r="G52" s="76"/>
      <c r="H52" s="76"/>
      <c r="I52" s="76"/>
      <c r="J52" s="76"/>
      <c r="K52" s="76"/>
    </row>
    <row r="53" spans="1:11" x14ac:dyDescent="0.25">
      <c r="A53" s="78"/>
      <c r="B53" s="84"/>
      <c r="C53" s="84"/>
      <c r="D53" s="83"/>
      <c r="E53" s="83"/>
      <c r="F53" s="76"/>
      <c r="G53" s="76"/>
      <c r="H53" s="76"/>
      <c r="I53" s="76"/>
      <c r="J53" s="76"/>
      <c r="K53" s="76"/>
    </row>
    <row r="54" spans="1:11" x14ac:dyDescent="0.25">
      <c r="A54" s="79"/>
      <c r="B54" s="84"/>
      <c r="C54" s="85"/>
      <c r="D54" s="83"/>
      <c r="E54" s="86"/>
      <c r="F54" s="75"/>
      <c r="G54" s="76"/>
      <c r="H54" s="76"/>
      <c r="I54" s="76"/>
      <c r="J54" s="76"/>
      <c r="K54" s="76"/>
    </row>
    <row r="55" spans="1:11" x14ac:dyDescent="0.25">
      <c r="A55" s="79"/>
      <c r="B55" s="84"/>
      <c r="C55" s="85"/>
      <c r="D55" s="83"/>
      <c r="E55" s="86"/>
      <c r="F55" s="75"/>
      <c r="G55" s="76"/>
      <c r="H55" s="76"/>
      <c r="I55" s="76"/>
      <c r="J55" s="76"/>
      <c r="K55" s="76"/>
    </row>
    <row r="56" spans="1:11" x14ac:dyDescent="0.25">
      <c r="A56" s="79"/>
      <c r="B56" s="84"/>
      <c r="C56" s="85"/>
      <c r="D56" s="83"/>
      <c r="E56" s="86"/>
      <c r="F56" s="75"/>
      <c r="G56" s="76"/>
      <c r="H56" s="76"/>
      <c r="I56" s="76"/>
      <c r="J56" s="76"/>
      <c r="K56" s="76"/>
    </row>
    <row r="57" spans="1:11" x14ac:dyDescent="0.25">
      <c r="A57" s="79"/>
      <c r="B57" s="84"/>
      <c r="C57" s="85"/>
      <c r="D57" s="83"/>
      <c r="E57" s="86"/>
      <c r="F57" s="75"/>
      <c r="G57" s="76"/>
      <c r="H57" s="76"/>
      <c r="I57" s="76"/>
      <c r="J57" s="76"/>
      <c r="K57" s="76"/>
    </row>
    <row r="58" spans="1:11" x14ac:dyDescent="0.25">
      <c r="A58" s="79"/>
      <c r="B58" s="84"/>
      <c r="C58" s="85"/>
      <c r="D58" s="83"/>
      <c r="E58" s="86"/>
      <c r="F58" s="75"/>
      <c r="G58" s="76"/>
      <c r="H58" s="76"/>
      <c r="I58" s="76"/>
      <c r="J58" s="76"/>
      <c r="K58" s="76"/>
    </row>
    <row r="59" spans="1:11" x14ac:dyDescent="0.25">
      <c r="A59" s="79"/>
      <c r="B59" s="84"/>
      <c r="C59" s="85"/>
      <c r="D59" s="83"/>
      <c r="E59" s="86"/>
      <c r="F59" s="75"/>
      <c r="G59" s="76"/>
      <c r="H59" s="76"/>
      <c r="I59" s="76"/>
      <c r="J59" s="76"/>
      <c r="K59" s="76"/>
    </row>
    <row r="60" spans="1:11" x14ac:dyDescent="0.25">
      <c r="A60" s="79"/>
      <c r="B60" s="84"/>
      <c r="C60" s="85"/>
      <c r="D60" s="83"/>
      <c r="E60" s="86"/>
      <c r="F60" s="75"/>
      <c r="G60" s="76"/>
      <c r="H60" s="76"/>
      <c r="I60" s="76"/>
      <c r="J60" s="76"/>
      <c r="K60" s="76"/>
    </row>
    <row r="61" spans="1:11" x14ac:dyDescent="0.25">
      <c r="A61" s="79"/>
      <c r="B61" s="84"/>
      <c r="C61" s="85"/>
      <c r="D61" s="83"/>
      <c r="E61" s="86"/>
      <c r="F61" s="75"/>
      <c r="G61" s="76"/>
      <c r="H61" s="76"/>
      <c r="I61" s="76"/>
      <c r="J61" s="76"/>
      <c r="K61" s="76"/>
    </row>
    <row r="62" spans="1:11" x14ac:dyDescent="0.25">
      <c r="A62" s="79"/>
      <c r="B62" s="84"/>
      <c r="C62" s="85"/>
      <c r="D62" s="83"/>
      <c r="E62" s="86"/>
      <c r="F62" s="75"/>
      <c r="G62" s="76"/>
      <c r="H62" s="76"/>
      <c r="I62" s="76"/>
      <c r="J62" s="76"/>
      <c r="K62" s="76"/>
    </row>
    <row r="63" spans="1:11" x14ac:dyDescent="0.25">
      <c r="A63" s="79"/>
      <c r="B63" s="84"/>
      <c r="C63" s="85"/>
      <c r="D63" s="83"/>
      <c r="E63" s="86"/>
      <c r="F63" s="75"/>
      <c r="G63" s="76"/>
      <c r="H63" s="76"/>
      <c r="I63" s="76"/>
      <c r="J63" s="76"/>
      <c r="K63" s="76"/>
    </row>
    <row r="64" spans="1:11" x14ac:dyDescent="0.25">
      <c r="A64" s="79"/>
      <c r="B64" s="84"/>
      <c r="C64" s="85"/>
      <c r="D64" s="83"/>
      <c r="E64" s="86"/>
      <c r="F64" s="75"/>
      <c r="G64" s="76"/>
      <c r="H64" s="76"/>
      <c r="I64" s="76"/>
      <c r="J64" s="76"/>
      <c r="K64" s="76"/>
    </row>
    <row r="65" spans="1:11" x14ac:dyDescent="0.25">
      <c r="A65" s="79"/>
      <c r="B65" s="84"/>
      <c r="C65" s="85"/>
      <c r="D65" s="83"/>
      <c r="E65" s="86"/>
      <c r="F65" s="76"/>
      <c r="G65" s="76"/>
      <c r="H65" s="76"/>
      <c r="I65" s="76"/>
      <c r="J65" s="76"/>
      <c r="K65" s="76"/>
    </row>
    <row r="66" spans="1:11" x14ac:dyDescent="0.25">
      <c r="A66" s="79"/>
      <c r="B66" s="84"/>
      <c r="C66" s="85"/>
      <c r="D66" s="83"/>
      <c r="E66" s="86"/>
      <c r="F66" s="76"/>
      <c r="G66" s="76"/>
      <c r="H66" s="76"/>
      <c r="I66" s="76"/>
      <c r="J66" s="76"/>
      <c r="K66" s="76"/>
    </row>
    <row r="67" spans="1:11" x14ac:dyDescent="0.25">
      <c r="A67" s="79"/>
      <c r="B67" s="84"/>
      <c r="C67" s="85"/>
      <c r="D67" s="83"/>
      <c r="E67" s="83"/>
      <c r="F67" s="76"/>
      <c r="G67" s="76"/>
      <c r="H67" s="76"/>
      <c r="I67" s="76"/>
      <c r="J67" s="76"/>
      <c r="K67" s="76"/>
    </row>
    <row r="68" spans="1:11" x14ac:dyDescent="0.25">
      <c r="A68" s="79"/>
      <c r="B68" s="84"/>
      <c r="C68" s="85"/>
      <c r="D68" s="83"/>
      <c r="E68" s="86"/>
      <c r="F68" s="76"/>
      <c r="G68" s="76"/>
      <c r="H68" s="76"/>
      <c r="I68" s="76"/>
      <c r="J68" s="76"/>
      <c r="K68" s="76"/>
    </row>
    <row r="69" spans="1:11" x14ac:dyDescent="0.25">
      <c r="A69" s="79"/>
      <c r="B69" s="84"/>
      <c r="C69" s="85"/>
      <c r="D69" s="83"/>
      <c r="E69" s="86"/>
      <c r="F69" s="76"/>
      <c r="G69" s="76"/>
      <c r="H69" s="76"/>
      <c r="I69" s="76"/>
      <c r="J69" s="76"/>
      <c r="K69" s="76"/>
    </row>
    <row r="70" spans="1:11" x14ac:dyDescent="0.25">
      <c r="A70" s="79"/>
      <c r="B70" s="84"/>
      <c r="C70" s="85"/>
      <c r="D70" s="83"/>
      <c r="E70" s="83"/>
      <c r="F70" s="76"/>
      <c r="G70" s="76"/>
      <c r="H70" s="76"/>
      <c r="I70" s="76"/>
      <c r="J70" s="76"/>
      <c r="K70" s="76"/>
    </row>
    <row r="71" spans="1:11" x14ac:dyDescent="0.25">
      <c r="A71" s="79"/>
      <c r="B71" s="84"/>
      <c r="C71" s="85"/>
      <c r="D71" s="83"/>
      <c r="E71" s="83"/>
      <c r="F71" s="76"/>
      <c r="G71" s="76"/>
      <c r="H71" s="76"/>
      <c r="I71" s="76"/>
      <c r="J71" s="76"/>
      <c r="K71" s="76"/>
    </row>
    <row r="72" spans="1:11" ht="15.75" x14ac:dyDescent="0.25">
      <c r="A72" s="79"/>
      <c r="B72" s="84"/>
      <c r="C72" s="85"/>
      <c r="D72" s="83"/>
      <c r="E72" s="87"/>
      <c r="F72" s="76"/>
      <c r="G72" s="76"/>
      <c r="H72" s="76"/>
      <c r="I72" s="76"/>
      <c r="J72" s="76"/>
      <c r="K72" s="76"/>
    </row>
    <row r="73" spans="1:11" ht="15.75" x14ac:dyDescent="0.25">
      <c r="A73" s="79"/>
      <c r="B73" s="84"/>
      <c r="C73" s="85"/>
      <c r="D73" s="83"/>
      <c r="E73" s="87"/>
      <c r="F73" s="76"/>
      <c r="G73" s="76"/>
      <c r="H73" s="76"/>
      <c r="I73" s="76"/>
      <c r="J73" s="76"/>
      <c r="K73" s="76"/>
    </row>
    <row r="74" spans="1:11" ht="15.75" x14ac:dyDescent="0.25">
      <c r="A74" s="79"/>
      <c r="B74" s="84"/>
      <c r="C74" s="85"/>
      <c r="D74" s="83"/>
      <c r="E74" s="87"/>
      <c r="F74" s="76"/>
      <c r="G74" s="76"/>
      <c r="H74" s="76"/>
      <c r="I74" s="76"/>
      <c r="J74" s="76"/>
      <c r="K74" s="76"/>
    </row>
    <row r="75" spans="1:11" ht="15.75" x14ac:dyDescent="0.25">
      <c r="A75" s="79"/>
      <c r="B75" s="84"/>
      <c r="C75" s="85"/>
      <c r="D75" s="83"/>
      <c r="E75" s="87"/>
      <c r="F75" s="76"/>
      <c r="G75" s="76"/>
      <c r="H75" s="76"/>
      <c r="I75" s="76"/>
      <c r="J75" s="76"/>
      <c r="K75" s="76"/>
    </row>
    <row r="76" spans="1:11" ht="15.75" x14ac:dyDescent="0.25">
      <c r="A76" s="79"/>
      <c r="B76" s="84"/>
      <c r="C76" s="85"/>
      <c r="D76" s="83"/>
      <c r="E76" s="87"/>
      <c r="F76" s="76"/>
      <c r="G76" s="76"/>
      <c r="H76" s="76"/>
      <c r="I76" s="76"/>
      <c r="J76" s="76"/>
      <c r="K76" s="76"/>
    </row>
    <row r="77" spans="1:11" x14ac:dyDescent="0.25">
      <c r="A77" s="79"/>
      <c r="B77" s="84"/>
      <c r="C77" s="85"/>
      <c r="D77" s="83"/>
      <c r="E77" s="83"/>
      <c r="F77" s="76"/>
      <c r="G77" s="76"/>
      <c r="H77" s="76"/>
      <c r="I77" s="76"/>
      <c r="J77" s="76"/>
      <c r="K77" s="76"/>
    </row>
    <row r="78" spans="1:11" x14ac:dyDescent="0.25">
      <c r="A78" s="79"/>
      <c r="B78" s="84"/>
      <c r="C78" s="85"/>
      <c r="D78" s="83"/>
      <c r="E78" s="83"/>
      <c r="F78" s="76"/>
      <c r="G78" s="76"/>
      <c r="H78" s="76"/>
      <c r="I78" s="76"/>
      <c r="J78" s="76"/>
      <c r="K78" s="76"/>
    </row>
    <row r="79" spans="1:11" x14ac:dyDescent="0.25">
      <c r="A79" s="79"/>
      <c r="B79" s="84"/>
      <c r="C79" s="85"/>
      <c r="D79" s="83"/>
      <c r="E79" s="83"/>
      <c r="F79" s="76"/>
      <c r="G79" s="76"/>
      <c r="H79" s="76"/>
      <c r="I79" s="76"/>
      <c r="J79" s="76"/>
      <c r="K79" s="76"/>
    </row>
    <row r="80" spans="1:11" x14ac:dyDescent="0.25">
      <c r="A80" s="79"/>
      <c r="B80" s="84"/>
      <c r="C80" s="85"/>
      <c r="D80" s="83"/>
      <c r="E80" s="83"/>
      <c r="F80" s="76"/>
      <c r="G80" s="76"/>
      <c r="H80" s="76"/>
      <c r="I80" s="76"/>
      <c r="J80" s="76"/>
      <c r="K80" s="76"/>
    </row>
    <row r="81" spans="1:11" x14ac:dyDescent="0.25">
      <c r="A81" s="79"/>
      <c r="B81" s="84"/>
      <c r="C81" s="85"/>
      <c r="D81" s="83"/>
      <c r="E81" s="83"/>
      <c r="F81" s="76"/>
      <c r="G81" s="76"/>
      <c r="H81" s="76"/>
      <c r="I81" s="76"/>
      <c r="J81" s="76"/>
      <c r="K81" s="76"/>
    </row>
    <row r="82" spans="1:11" x14ac:dyDescent="0.25">
      <c r="A82" s="79"/>
      <c r="B82" s="84"/>
      <c r="C82" s="84"/>
      <c r="D82" s="83"/>
      <c r="E82" s="83"/>
      <c r="F82" s="76"/>
      <c r="G82" s="76"/>
      <c r="H82" s="76"/>
      <c r="I82" s="76"/>
      <c r="J82" s="76"/>
      <c r="K82" s="76"/>
    </row>
    <row r="83" spans="1:11" x14ac:dyDescent="0.25">
      <c r="A83" s="79"/>
      <c r="B83" s="84"/>
      <c r="C83" s="84"/>
      <c r="D83" s="83"/>
      <c r="E83" s="83"/>
      <c r="F83" s="76"/>
      <c r="G83" s="76"/>
      <c r="H83" s="76"/>
      <c r="I83" s="76"/>
      <c r="J83" s="76"/>
      <c r="K83" s="76"/>
    </row>
    <row r="84" spans="1:11" x14ac:dyDescent="0.25">
      <c r="A84" s="78"/>
      <c r="B84" s="86"/>
      <c r="C84" s="86"/>
      <c r="D84" s="86"/>
      <c r="E84" s="83"/>
      <c r="F84" s="76"/>
      <c r="G84" s="76"/>
      <c r="H84" s="76"/>
      <c r="I84" s="76"/>
      <c r="J84" s="76"/>
      <c r="K84" s="76"/>
    </row>
    <row r="85" spans="1:11" x14ac:dyDescent="0.25">
      <c r="A85" s="78"/>
      <c r="B85" s="86"/>
      <c r="C85" s="86"/>
      <c r="D85" s="83"/>
      <c r="E85" s="83"/>
      <c r="F85" s="76"/>
      <c r="G85" s="76"/>
      <c r="H85" s="76"/>
      <c r="I85" s="76"/>
      <c r="J85" s="76"/>
      <c r="K85" s="76"/>
    </row>
    <row r="86" spans="1:11" x14ac:dyDescent="0.25">
      <c r="A86" s="78"/>
      <c r="B86" s="86"/>
      <c r="C86" s="86"/>
      <c r="D86" s="83"/>
      <c r="E86" s="83"/>
      <c r="F86" s="76"/>
      <c r="G86" s="76"/>
      <c r="H86" s="76"/>
      <c r="I86" s="76"/>
      <c r="J86" s="76"/>
      <c r="K86" s="76"/>
    </row>
    <row r="87" spans="1:11" x14ac:dyDescent="0.25">
      <c r="A87" s="78"/>
      <c r="B87" s="86"/>
      <c r="C87" s="86"/>
      <c r="D87" s="84"/>
      <c r="E87" s="86"/>
      <c r="F87" s="76"/>
      <c r="G87" s="76"/>
      <c r="H87" s="76"/>
      <c r="I87" s="76"/>
      <c r="J87" s="76"/>
      <c r="K87" s="76"/>
    </row>
    <row r="88" spans="1:11" x14ac:dyDescent="0.25">
      <c r="A88" s="78"/>
      <c r="B88" s="86"/>
      <c r="C88" s="86"/>
      <c r="D88" s="88"/>
      <c r="E88" s="86"/>
      <c r="F88" s="76"/>
      <c r="G88" s="76"/>
      <c r="H88" s="76"/>
      <c r="I88" s="76"/>
      <c r="J88" s="76"/>
      <c r="K88" s="76"/>
    </row>
    <row r="89" spans="1:11" x14ac:dyDescent="0.25">
      <c r="A89" s="78"/>
      <c r="B89" s="86"/>
      <c r="C89" s="86"/>
      <c r="D89" s="83"/>
      <c r="E89" s="83"/>
      <c r="F89" s="76"/>
      <c r="G89" s="76"/>
      <c r="H89" s="76"/>
      <c r="I89" s="76"/>
      <c r="J89" s="76"/>
      <c r="K89" s="76"/>
    </row>
    <row r="90" spans="1:11" x14ac:dyDescent="0.25">
      <c r="A90" s="78"/>
      <c r="B90" s="86"/>
      <c r="C90" s="86"/>
      <c r="D90" s="83"/>
      <c r="E90" s="83"/>
      <c r="F90" s="76"/>
      <c r="G90" s="76"/>
      <c r="H90" s="76"/>
      <c r="I90" s="76"/>
      <c r="J90" s="76"/>
      <c r="K90" s="76"/>
    </row>
    <row r="91" spans="1:11" x14ac:dyDescent="0.25">
      <c r="A91" s="78"/>
      <c r="B91" s="86"/>
      <c r="C91" s="86"/>
      <c r="D91" s="83"/>
      <c r="E91" s="83"/>
      <c r="F91" s="76"/>
      <c r="G91" s="76"/>
      <c r="H91" s="76"/>
      <c r="I91" s="76"/>
      <c r="J91" s="76"/>
      <c r="K91" s="76"/>
    </row>
    <row r="92" spans="1:11" x14ac:dyDescent="0.25">
      <c r="A92" s="78"/>
      <c r="B92" s="86"/>
      <c r="C92" s="86"/>
      <c r="D92" s="83"/>
      <c r="E92" s="83"/>
      <c r="F92" s="76"/>
      <c r="G92" s="76"/>
      <c r="H92" s="76"/>
      <c r="I92" s="76"/>
      <c r="J92" s="76"/>
      <c r="K92" s="76"/>
    </row>
    <row r="93" spans="1:11" x14ac:dyDescent="0.25">
      <c r="A93" s="78"/>
      <c r="B93" s="86"/>
      <c r="C93" s="86"/>
      <c r="D93" s="83"/>
      <c r="E93" s="83"/>
      <c r="F93" s="76"/>
      <c r="G93" s="76"/>
      <c r="H93" s="76"/>
      <c r="I93" s="76"/>
      <c r="J93" s="76"/>
      <c r="K93" s="76"/>
    </row>
    <row r="94" spans="1:11" x14ac:dyDescent="0.25">
      <c r="A94" s="78"/>
      <c r="B94" s="86"/>
      <c r="C94" s="86"/>
      <c r="D94" s="83"/>
      <c r="E94" s="83"/>
      <c r="F94" s="76"/>
      <c r="G94" s="76"/>
      <c r="H94" s="76"/>
      <c r="I94" s="76"/>
      <c r="J94" s="76"/>
      <c r="K94" s="76"/>
    </row>
    <row r="95" spans="1:11" x14ac:dyDescent="0.25">
      <c r="A95" s="78"/>
      <c r="B95" s="86"/>
      <c r="C95" s="86"/>
      <c r="D95" s="83"/>
      <c r="E95" s="83"/>
      <c r="F95" s="76"/>
      <c r="G95" s="76"/>
      <c r="H95" s="76"/>
      <c r="I95" s="76"/>
      <c r="J95" s="76"/>
      <c r="K95" s="76"/>
    </row>
    <row r="96" spans="1:11" x14ac:dyDescent="0.25">
      <c r="A96" s="78"/>
      <c r="B96" s="86"/>
      <c r="C96" s="86"/>
      <c r="D96" s="83"/>
      <c r="E96" s="83"/>
      <c r="F96" s="76"/>
      <c r="G96" s="76"/>
      <c r="H96" s="76"/>
      <c r="I96" s="76"/>
      <c r="J96" s="76"/>
      <c r="K96" s="76"/>
    </row>
    <row r="97" spans="1:11" x14ac:dyDescent="0.25">
      <c r="A97" s="78"/>
      <c r="B97" s="86"/>
      <c r="C97" s="86"/>
      <c r="D97" s="83"/>
      <c r="E97" s="83"/>
      <c r="F97" s="76"/>
      <c r="G97" s="76"/>
      <c r="H97" s="76"/>
      <c r="I97" s="76"/>
      <c r="J97" s="76"/>
      <c r="K97" s="76"/>
    </row>
    <row r="98" spans="1:11" x14ac:dyDescent="0.25">
      <c r="A98" s="78"/>
      <c r="B98" s="86"/>
      <c r="C98" s="86"/>
      <c r="D98" s="83"/>
      <c r="E98" s="83"/>
      <c r="F98" s="76"/>
      <c r="G98" s="76"/>
      <c r="H98" s="76"/>
      <c r="I98" s="76"/>
      <c r="J98" s="76"/>
      <c r="K98" s="76"/>
    </row>
    <row r="99" spans="1:11" x14ac:dyDescent="0.25">
      <c r="A99" s="78"/>
      <c r="B99" s="86"/>
      <c r="C99" s="86"/>
      <c r="D99" s="83"/>
      <c r="E99" s="83"/>
      <c r="F99" s="76"/>
      <c r="G99" s="76"/>
      <c r="H99" s="76"/>
      <c r="I99" s="76"/>
      <c r="J99" s="76"/>
      <c r="K99" s="76"/>
    </row>
    <row r="100" spans="1:11" x14ac:dyDescent="0.25">
      <c r="A100" s="78"/>
      <c r="B100" s="86"/>
      <c r="C100" s="86"/>
      <c r="D100" s="83"/>
      <c r="E100" s="83"/>
      <c r="F100" s="76"/>
      <c r="G100" s="76"/>
      <c r="H100" s="76"/>
      <c r="I100" s="76"/>
      <c r="J100" s="76"/>
      <c r="K100" s="76"/>
    </row>
    <row r="101" spans="1:11" x14ac:dyDescent="0.25">
      <c r="A101" s="78"/>
      <c r="B101" s="86"/>
      <c r="C101" s="86"/>
      <c r="D101" s="83"/>
      <c r="E101" s="83"/>
      <c r="F101" s="76"/>
      <c r="G101" s="76"/>
      <c r="H101" s="76"/>
      <c r="I101" s="76"/>
      <c r="J101" s="76"/>
      <c r="K101" s="76"/>
    </row>
    <row r="102" spans="1:11" x14ac:dyDescent="0.25">
      <c r="A102" s="78"/>
      <c r="B102" s="86"/>
      <c r="C102" s="86"/>
      <c r="D102" s="83"/>
      <c r="E102" s="83"/>
      <c r="F102" s="76"/>
      <c r="G102" s="76"/>
      <c r="H102" s="76"/>
      <c r="I102" s="76"/>
      <c r="J102" s="76"/>
      <c r="K102" s="76"/>
    </row>
    <row r="103" spans="1:11" x14ac:dyDescent="0.25">
      <c r="A103" s="78"/>
      <c r="B103" s="86"/>
      <c r="C103" s="86"/>
      <c r="D103" s="83"/>
      <c r="E103" s="83"/>
      <c r="F103" s="76"/>
      <c r="G103" s="76"/>
      <c r="H103" s="76"/>
      <c r="I103" s="76"/>
      <c r="J103" s="76"/>
      <c r="K103" s="76"/>
    </row>
    <row r="104" spans="1:11" x14ac:dyDescent="0.25">
      <c r="A104" s="78"/>
      <c r="B104" s="86"/>
      <c r="C104" s="86"/>
      <c r="D104" s="83"/>
      <c r="E104" s="83"/>
      <c r="F104" s="76"/>
      <c r="G104" s="76"/>
      <c r="H104" s="76"/>
      <c r="I104" s="76"/>
      <c r="J104" s="76"/>
      <c r="K104" s="76"/>
    </row>
    <row r="105" spans="1:11" x14ac:dyDescent="0.25">
      <c r="A105" s="78"/>
      <c r="B105" s="86"/>
      <c r="C105" s="86"/>
      <c r="D105" s="83"/>
      <c r="E105" s="83"/>
      <c r="F105" s="76"/>
      <c r="G105" s="76"/>
      <c r="H105" s="76"/>
      <c r="I105" s="76"/>
      <c r="J105" s="76"/>
      <c r="K105" s="76"/>
    </row>
    <row r="106" spans="1:11" x14ac:dyDescent="0.25">
      <c r="A106" s="78"/>
      <c r="B106" s="86"/>
      <c r="C106" s="86"/>
      <c r="D106" s="83"/>
      <c r="E106" s="83"/>
      <c r="F106" s="76"/>
      <c r="G106" s="76"/>
      <c r="H106" s="76"/>
      <c r="I106" s="76"/>
      <c r="J106" s="76"/>
      <c r="K106" s="76"/>
    </row>
    <row r="107" spans="1:11" x14ac:dyDescent="0.25">
      <c r="A107" s="78"/>
      <c r="B107" s="86"/>
      <c r="C107" s="86"/>
      <c r="D107" s="83"/>
      <c r="E107" s="83"/>
      <c r="F107" s="76"/>
      <c r="G107" s="76"/>
      <c r="H107" s="76"/>
      <c r="I107" s="76"/>
      <c r="J107" s="76"/>
      <c r="K107" s="76"/>
    </row>
    <row r="108" spans="1:11" x14ac:dyDescent="0.25">
      <c r="A108" s="78"/>
      <c r="B108" s="86"/>
      <c r="C108" s="86"/>
      <c r="D108" s="83"/>
      <c r="E108" s="83"/>
      <c r="F108" s="76"/>
      <c r="G108" s="76"/>
      <c r="H108" s="76"/>
      <c r="I108" s="76"/>
      <c r="J108" s="76"/>
      <c r="K108" s="76"/>
    </row>
    <row r="109" spans="1:11" x14ac:dyDescent="0.25">
      <c r="A109" s="78"/>
      <c r="B109" s="86"/>
      <c r="C109" s="86"/>
      <c r="D109" s="83"/>
      <c r="E109" s="83"/>
      <c r="F109" s="76"/>
      <c r="G109" s="76"/>
      <c r="H109" s="76"/>
      <c r="I109" s="76"/>
      <c r="J109" s="76"/>
      <c r="K109" s="76"/>
    </row>
    <row r="110" spans="1:11" x14ac:dyDescent="0.25">
      <c r="A110" s="78"/>
      <c r="B110" s="86"/>
      <c r="C110" s="86"/>
      <c r="D110" s="83"/>
      <c r="E110" s="83"/>
      <c r="F110" s="76"/>
      <c r="G110" s="76"/>
      <c r="H110" s="76"/>
      <c r="I110" s="76"/>
      <c r="J110" s="76"/>
      <c r="K110" s="76"/>
    </row>
    <row r="111" spans="1:11" x14ac:dyDescent="0.25">
      <c r="A111" s="78"/>
      <c r="B111" s="86"/>
      <c r="C111" s="86"/>
      <c r="D111" s="83"/>
      <c r="E111" s="83"/>
      <c r="F111" s="76"/>
      <c r="G111" s="76"/>
      <c r="H111" s="76"/>
      <c r="I111" s="76"/>
      <c r="J111" s="76"/>
      <c r="K111" s="76"/>
    </row>
    <row r="112" spans="1:11" x14ac:dyDescent="0.25">
      <c r="A112" s="78"/>
      <c r="B112" s="86"/>
      <c r="C112" s="86"/>
      <c r="D112" s="83"/>
      <c r="E112" s="83"/>
      <c r="F112" s="76"/>
      <c r="G112" s="76"/>
      <c r="H112" s="76"/>
      <c r="I112" s="76"/>
      <c r="J112" s="76"/>
      <c r="K112" s="76"/>
    </row>
    <row r="113" spans="1:11" x14ac:dyDescent="0.25">
      <c r="A113" s="78"/>
      <c r="B113" s="86"/>
      <c r="C113" s="86"/>
      <c r="D113" s="83"/>
      <c r="E113" s="83"/>
      <c r="F113" s="76"/>
      <c r="G113" s="76"/>
      <c r="H113" s="76"/>
      <c r="I113" s="76"/>
      <c r="J113" s="76"/>
      <c r="K113" s="76"/>
    </row>
    <row r="114" spans="1:11" x14ac:dyDescent="0.25">
      <c r="A114" s="78"/>
      <c r="B114" s="86"/>
      <c r="C114" s="86"/>
      <c r="D114" s="83"/>
      <c r="E114" s="83"/>
      <c r="F114" s="76"/>
      <c r="G114" s="76"/>
      <c r="H114" s="76"/>
      <c r="I114" s="76"/>
      <c r="J114" s="76"/>
      <c r="K114" s="76"/>
    </row>
    <row r="115" spans="1:11" x14ac:dyDescent="0.25">
      <c r="A115" s="78"/>
      <c r="B115" s="86"/>
      <c r="C115" s="86"/>
      <c r="D115" s="83"/>
      <c r="E115" s="83"/>
      <c r="F115" s="76"/>
      <c r="G115" s="76"/>
      <c r="H115" s="76"/>
      <c r="I115" s="76"/>
      <c r="J115" s="76"/>
      <c r="K115" s="76"/>
    </row>
    <row r="116" spans="1:11" x14ac:dyDescent="0.25">
      <c r="A116" s="78"/>
      <c r="B116" s="86"/>
      <c r="C116" s="86"/>
      <c r="D116" s="83"/>
      <c r="E116" s="83"/>
      <c r="F116" s="76"/>
      <c r="G116" s="76"/>
      <c r="H116" s="76"/>
      <c r="I116" s="76"/>
      <c r="J116" s="76"/>
      <c r="K116" s="76"/>
    </row>
    <row r="117" spans="1:11" x14ac:dyDescent="0.25">
      <c r="A117" s="78"/>
      <c r="B117" s="86"/>
      <c r="C117" s="86"/>
      <c r="D117" s="83"/>
      <c r="E117" s="83"/>
      <c r="F117" s="76"/>
      <c r="G117" s="76"/>
      <c r="H117" s="76"/>
      <c r="I117" s="76"/>
      <c r="J117" s="76"/>
      <c r="K117" s="76"/>
    </row>
    <row r="118" spans="1:11" x14ac:dyDescent="0.25">
      <c r="A118" s="78"/>
      <c r="B118" s="86"/>
      <c r="C118" s="86"/>
      <c r="D118" s="83"/>
      <c r="E118" s="83"/>
      <c r="F118" s="76"/>
      <c r="G118" s="76"/>
      <c r="H118" s="76"/>
      <c r="I118" s="76"/>
      <c r="J118" s="76"/>
      <c r="K118" s="76"/>
    </row>
    <row r="119" spans="1:11" x14ac:dyDescent="0.25">
      <c r="A119" s="78"/>
      <c r="B119" s="86"/>
      <c r="C119" s="86"/>
      <c r="D119" s="83"/>
      <c r="E119" s="83"/>
      <c r="F119" s="76"/>
      <c r="G119" s="76"/>
      <c r="H119" s="76"/>
      <c r="I119" s="76"/>
      <c r="J119" s="76"/>
      <c r="K119" s="76"/>
    </row>
    <row r="120" spans="1:11" x14ac:dyDescent="0.25">
      <c r="A120" s="78"/>
      <c r="B120" s="86"/>
      <c r="C120" s="86"/>
      <c r="D120" s="83"/>
      <c r="E120" s="83"/>
      <c r="F120" s="76"/>
      <c r="G120" s="76"/>
      <c r="H120" s="76"/>
      <c r="I120" s="76"/>
      <c r="J120" s="76"/>
      <c r="K120" s="76"/>
    </row>
    <row r="121" spans="1:11" x14ac:dyDescent="0.25">
      <c r="A121" s="78"/>
      <c r="B121" s="86"/>
      <c r="C121" s="86"/>
      <c r="D121" s="83"/>
      <c r="E121" s="83"/>
      <c r="F121" s="76"/>
      <c r="G121" s="76"/>
      <c r="H121" s="76"/>
      <c r="I121" s="76"/>
      <c r="J121" s="76"/>
      <c r="K121" s="76"/>
    </row>
    <row r="122" spans="1:11" x14ac:dyDescent="0.25">
      <c r="A122" s="78"/>
      <c r="B122" s="86"/>
      <c r="C122" s="86"/>
      <c r="D122" s="83"/>
      <c r="E122" s="83"/>
      <c r="F122" s="76"/>
      <c r="G122" s="76"/>
      <c r="H122" s="76"/>
      <c r="I122" s="76"/>
      <c r="J122" s="76"/>
      <c r="K122" s="76"/>
    </row>
    <row r="123" spans="1:11" x14ac:dyDescent="0.25">
      <c r="A123" s="78"/>
      <c r="B123" s="86"/>
      <c r="C123" s="86"/>
      <c r="D123" s="83"/>
      <c r="E123" s="83"/>
      <c r="F123" s="76"/>
      <c r="G123" s="76"/>
      <c r="H123" s="76"/>
      <c r="I123" s="76"/>
      <c r="J123" s="76"/>
      <c r="K123" s="76"/>
    </row>
    <row r="124" spans="1:11" x14ac:dyDescent="0.25">
      <c r="A124" s="78"/>
      <c r="B124" s="86"/>
      <c r="C124" s="86"/>
      <c r="D124" s="83"/>
      <c r="E124" s="83"/>
      <c r="F124" s="76"/>
      <c r="G124" s="76"/>
      <c r="H124" s="76"/>
      <c r="I124" s="76"/>
      <c r="J124" s="76"/>
      <c r="K124" s="76"/>
    </row>
    <row r="125" spans="1:11" x14ac:dyDescent="0.25">
      <c r="A125" s="78"/>
      <c r="B125" s="86"/>
      <c r="C125" s="86"/>
      <c r="D125" s="83"/>
      <c r="E125" s="83"/>
      <c r="F125" s="76"/>
      <c r="G125" s="76"/>
      <c r="H125" s="76"/>
      <c r="I125" s="76"/>
      <c r="J125" s="76"/>
      <c r="K125" s="76"/>
    </row>
    <row r="126" spans="1:11" x14ac:dyDescent="0.25">
      <c r="A126" s="78"/>
      <c r="B126" s="86"/>
      <c r="C126" s="86"/>
      <c r="D126" s="83"/>
      <c r="E126" s="83"/>
      <c r="F126" s="76"/>
      <c r="G126" s="76"/>
      <c r="H126" s="76"/>
      <c r="I126" s="76"/>
      <c r="J126" s="76"/>
      <c r="K126" s="76"/>
    </row>
    <row r="127" spans="1:11" x14ac:dyDescent="0.25">
      <c r="A127" s="78"/>
      <c r="B127" s="86"/>
      <c r="C127" s="86"/>
      <c r="D127" s="83"/>
      <c r="E127" s="83"/>
      <c r="F127" s="76"/>
      <c r="G127" s="76"/>
      <c r="H127" s="76"/>
      <c r="I127" s="76"/>
      <c r="J127" s="76"/>
      <c r="K127" s="76"/>
    </row>
    <row r="128" spans="1:11" x14ac:dyDescent="0.25">
      <c r="A128" s="78"/>
      <c r="B128" s="86"/>
      <c r="C128" s="86"/>
      <c r="D128" s="83"/>
      <c r="E128" s="83"/>
      <c r="F128" s="76"/>
      <c r="G128" s="76"/>
      <c r="H128" s="76"/>
      <c r="I128" s="76"/>
      <c r="J128" s="76"/>
      <c r="K128" s="76"/>
    </row>
    <row r="129" spans="1:11" x14ac:dyDescent="0.25">
      <c r="A129" s="78"/>
      <c r="B129" s="86"/>
      <c r="C129" s="86"/>
      <c r="D129" s="83"/>
      <c r="E129" s="83"/>
      <c r="F129" s="76"/>
      <c r="G129" s="76"/>
      <c r="H129" s="76"/>
      <c r="I129" s="76"/>
      <c r="J129" s="76"/>
      <c r="K129" s="76"/>
    </row>
    <row r="130" spans="1:11" x14ac:dyDescent="0.25">
      <c r="A130" s="78"/>
      <c r="B130" s="86"/>
      <c r="C130" s="86"/>
      <c r="D130" s="83"/>
      <c r="E130" s="83"/>
      <c r="F130" s="76"/>
      <c r="G130" s="76"/>
      <c r="H130" s="76"/>
      <c r="I130" s="76"/>
      <c r="J130" s="76"/>
      <c r="K130" s="76"/>
    </row>
    <row r="131" spans="1:11" x14ac:dyDescent="0.25">
      <c r="A131" s="78"/>
      <c r="B131" s="86"/>
      <c r="C131" s="86"/>
      <c r="D131" s="83"/>
      <c r="E131" s="83"/>
      <c r="F131" s="76"/>
      <c r="G131" s="76"/>
      <c r="H131" s="76"/>
      <c r="I131" s="76"/>
      <c r="J131" s="76"/>
      <c r="K131" s="76"/>
    </row>
    <row r="132" spans="1:11" x14ac:dyDescent="0.25">
      <c r="A132" s="78"/>
      <c r="B132" s="86"/>
      <c r="C132" s="86"/>
      <c r="D132" s="83"/>
      <c r="E132" s="83"/>
      <c r="F132" s="76"/>
      <c r="G132" s="76"/>
      <c r="H132" s="76"/>
      <c r="I132" s="76"/>
      <c r="J132" s="76"/>
      <c r="K132" s="76"/>
    </row>
    <row r="133" spans="1:11" x14ac:dyDescent="0.25">
      <c r="A133" s="78"/>
      <c r="B133" s="86"/>
      <c r="C133" s="86"/>
      <c r="D133" s="83"/>
      <c r="E133" s="83"/>
      <c r="F133" s="76"/>
      <c r="G133" s="76"/>
      <c r="H133" s="76"/>
      <c r="I133" s="76"/>
      <c r="J133" s="76"/>
      <c r="K133" s="76"/>
    </row>
    <row r="134" spans="1:11" x14ac:dyDescent="0.25">
      <c r="A134" s="78"/>
      <c r="B134" s="86"/>
      <c r="C134" s="86"/>
      <c r="D134" s="83"/>
      <c r="E134" s="83"/>
      <c r="F134" s="76"/>
      <c r="G134" s="76"/>
      <c r="H134" s="76"/>
      <c r="I134" s="76"/>
      <c r="J134" s="76"/>
      <c r="K134" s="76"/>
    </row>
    <row r="135" spans="1:11" x14ac:dyDescent="0.25">
      <c r="A135" s="78"/>
      <c r="B135" s="86"/>
      <c r="C135" s="86"/>
      <c r="D135" s="83"/>
      <c r="E135" s="83"/>
      <c r="F135" s="76"/>
      <c r="G135" s="76"/>
      <c r="H135" s="76"/>
      <c r="I135" s="76"/>
      <c r="J135" s="76"/>
      <c r="K135" s="76"/>
    </row>
    <row r="136" spans="1:11" x14ac:dyDescent="0.25">
      <c r="A136" s="78"/>
      <c r="B136" s="86"/>
      <c r="C136" s="86"/>
      <c r="D136" s="83"/>
      <c r="E136" s="83"/>
      <c r="F136" s="76"/>
      <c r="G136" s="76"/>
      <c r="H136" s="76"/>
      <c r="I136" s="76"/>
      <c r="J136" s="76"/>
      <c r="K136" s="76"/>
    </row>
    <row r="137" spans="1:11" x14ac:dyDescent="0.25">
      <c r="A137" s="78"/>
      <c r="B137" s="86"/>
      <c r="C137" s="86"/>
      <c r="D137" s="83"/>
      <c r="E137" s="83"/>
      <c r="F137" s="76"/>
      <c r="G137" s="76"/>
      <c r="H137" s="76"/>
      <c r="I137" s="76"/>
      <c r="J137" s="76"/>
      <c r="K137" s="76"/>
    </row>
    <row r="138" spans="1:11" x14ac:dyDescent="0.25">
      <c r="A138" s="78"/>
      <c r="B138" s="86"/>
      <c r="C138" s="86"/>
      <c r="D138" s="83"/>
      <c r="E138" s="83"/>
      <c r="F138" s="76"/>
      <c r="G138" s="76"/>
      <c r="H138" s="76"/>
      <c r="I138" s="76"/>
      <c r="J138" s="76"/>
      <c r="K138" s="76"/>
    </row>
    <row r="139" spans="1:11" x14ac:dyDescent="0.25">
      <c r="A139" s="78"/>
      <c r="B139" s="86"/>
      <c r="C139" s="86"/>
      <c r="D139" s="83"/>
      <c r="E139" s="83"/>
      <c r="F139" s="76"/>
      <c r="G139" s="76"/>
      <c r="H139" s="76"/>
      <c r="I139" s="76"/>
      <c r="J139" s="76"/>
      <c r="K139" s="76"/>
    </row>
    <row r="140" spans="1:11" x14ac:dyDescent="0.25">
      <c r="A140" s="78"/>
      <c r="B140" s="86"/>
      <c r="C140" s="86"/>
      <c r="D140" s="83"/>
      <c r="E140" s="83"/>
      <c r="F140" s="76"/>
      <c r="G140" s="76"/>
      <c r="H140" s="76"/>
      <c r="I140" s="76"/>
      <c r="J140" s="76"/>
      <c r="K140" s="76"/>
    </row>
    <row r="141" spans="1:11" x14ac:dyDescent="0.25">
      <c r="A141" s="78"/>
      <c r="B141" s="86"/>
      <c r="C141" s="86"/>
      <c r="D141" s="83"/>
      <c r="E141" s="83"/>
      <c r="F141" s="76"/>
      <c r="G141" s="76"/>
      <c r="H141" s="76"/>
      <c r="I141" s="76"/>
      <c r="J141" s="76"/>
      <c r="K141" s="76"/>
    </row>
    <row r="142" spans="1:11" x14ac:dyDescent="0.25">
      <c r="A142" s="78"/>
      <c r="B142" s="86"/>
      <c r="C142" s="86"/>
      <c r="D142" s="83"/>
      <c r="E142" s="83"/>
      <c r="F142" s="76"/>
      <c r="G142" s="76"/>
      <c r="H142" s="76"/>
      <c r="I142" s="76"/>
      <c r="J142" s="76"/>
      <c r="K142" s="76"/>
    </row>
    <row r="143" spans="1:11" x14ac:dyDescent="0.25">
      <c r="A143" s="78"/>
      <c r="B143" s="86"/>
      <c r="C143" s="86"/>
      <c r="D143" s="83"/>
      <c r="E143" s="83"/>
      <c r="F143" s="76"/>
      <c r="G143" s="76"/>
      <c r="H143" s="76"/>
      <c r="I143" s="76"/>
      <c r="J143" s="76"/>
      <c r="K143" s="76"/>
    </row>
    <row r="144" spans="1:11" x14ac:dyDescent="0.25">
      <c r="A144" s="78"/>
      <c r="B144" s="86"/>
      <c r="C144" s="86"/>
      <c r="D144" s="83"/>
      <c r="E144" s="83"/>
      <c r="F144" s="76"/>
      <c r="G144" s="76"/>
      <c r="H144" s="76"/>
      <c r="I144" s="76"/>
      <c r="J144" s="76"/>
      <c r="K144" s="76"/>
    </row>
    <row r="145" spans="1:11" x14ac:dyDescent="0.25">
      <c r="A145" s="78"/>
      <c r="B145" s="86"/>
      <c r="C145" s="86"/>
      <c r="D145" s="83"/>
      <c r="E145" s="83"/>
      <c r="F145" s="76"/>
      <c r="G145" s="76"/>
      <c r="H145" s="76"/>
      <c r="I145" s="76"/>
      <c r="J145" s="76"/>
      <c r="K145" s="76"/>
    </row>
    <row r="146" spans="1:11" x14ac:dyDescent="0.25">
      <c r="A146" s="78"/>
      <c r="B146" s="86"/>
      <c r="C146" s="86"/>
      <c r="D146" s="83"/>
      <c r="E146" s="83"/>
      <c r="F146" s="76"/>
      <c r="G146" s="76"/>
      <c r="H146" s="76"/>
      <c r="I146" s="76"/>
      <c r="J146" s="76"/>
      <c r="K146" s="76"/>
    </row>
    <row r="147" spans="1:11" x14ac:dyDescent="0.25">
      <c r="A147" s="78"/>
      <c r="B147" s="86"/>
      <c r="C147" s="86"/>
      <c r="D147" s="83"/>
      <c r="E147" s="83"/>
      <c r="F147" s="76"/>
      <c r="G147" s="76"/>
      <c r="H147" s="76"/>
      <c r="I147" s="76"/>
      <c r="J147" s="76"/>
      <c r="K147" s="76"/>
    </row>
    <row r="148" spans="1:11" x14ac:dyDescent="0.25">
      <c r="A148" s="78"/>
      <c r="B148" s="86"/>
      <c r="C148" s="86"/>
      <c r="D148" s="83"/>
      <c r="E148" s="83"/>
      <c r="F148" s="76"/>
      <c r="G148" s="76"/>
      <c r="H148" s="76"/>
      <c r="I148" s="76"/>
      <c r="J148" s="76"/>
      <c r="K148" s="76"/>
    </row>
    <row r="149" spans="1:11" x14ac:dyDescent="0.25">
      <c r="A149" s="78"/>
      <c r="B149" s="86"/>
      <c r="C149" s="86"/>
      <c r="D149" s="83"/>
      <c r="E149" s="83"/>
      <c r="F149" s="76"/>
      <c r="G149" s="76"/>
      <c r="H149" s="76"/>
      <c r="I149" s="76"/>
      <c r="J149" s="76"/>
      <c r="K149" s="76"/>
    </row>
    <row r="150" spans="1:11" x14ac:dyDescent="0.25">
      <c r="A150" s="78"/>
      <c r="B150" s="86"/>
      <c r="C150" s="86"/>
      <c r="D150" s="83"/>
      <c r="E150" s="83"/>
      <c r="F150" s="76"/>
      <c r="G150" s="76"/>
      <c r="H150" s="76"/>
      <c r="I150" s="76"/>
      <c r="J150" s="76"/>
      <c r="K150" s="76"/>
    </row>
    <row r="151" spans="1:11" x14ac:dyDescent="0.25">
      <c r="A151" s="78"/>
      <c r="B151" s="86"/>
      <c r="C151" s="86"/>
      <c r="D151" s="83"/>
      <c r="E151" s="83"/>
      <c r="F151" s="76"/>
      <c r="G151" s="76"/>
      <c r="H151" s="76"/>
      <c r="I151" s="76"/>
      <c r="J151" s="76"/>
      <c r="K151" s="76"/>
    </row>
    <row r="152" spans="1:11" x14ac:dyDescent="0.25">
      <c r="A152" s="78"/>
      <c r="B152" s="86"/>
      <c r="C152" s="86"/>
      <c r="D152" s="83"/>
      <c r="E152" s="83"/>
      <c r="F152" s="76"/>
      <c r="G152" s="76"/>
      <c r="H152" s="76"/>
      <c r="I152" s="76"/>
      <c r="J152" s="76"/>
      <c r="K152" s="76"/>
    </row>
    <row r="153" spans="1:11" x14ac:dyDescent="0.25">
      <c r="A153" s="78"/>
      <c r="B153" s="86"/>
      <c r="C153" s="86"/>
      <c r="D153" s="83"/>
      <c r="E153" s="83"/>
      <c r="F153" s="76"/>
      <c r="G153" s="76"/>
      <c r="H153" s="76"/>
      <c r="I153" s="76"/>
      <c r="J153" s="76"/>
      <c r="K153" s="76"/>
    </row>
    <row r="154" spans="1:11" x14ac:dyDescent="0.25">
      <c r="A154" s="78"/>
      <c r="B154" s="86"/>
      <c r="C154" s="86"/>
      <c r="D154" s="83"/>
      <c r="E154" s="83"/>
      <c r="F154" s="76"/>
      <c r="G154" s="76"/>
      <c r="H154" s="76"/>
      <c r="I154" s="76"/>
      <c r="J154" s="76"/>
      <c r="K154" s="76"/>
    </row>
    <row r="155" spans="1:11" x14ac:dyDescent="0.25">
      <c r="A155" s="78"/>
      <c r="B155" s="86"/>
      <c r="C155" s="86"/>
      <c r="D155" s="83"/>
      <c r="E155" s="83"/>
      <c r="F155" s="76"/>
      <c r="G155" s="76"/>
      <c r="H155" s="76"/>
      <c r="I155" s="76"/>
      <c r="J155" s="76"/>
      <c r="K155" s="76"/>
    </row>
    <row r="156" spans="1:11" x14ac:dyDescent="0.25">
      <c r="A156" s="78"/>
      <c r="B156" s="86"/>
      <c r="C156" s="86"/>
      <c r="D156" s="83"/>
      <c r="E156" s="83"/>
      <c r="F156" s="76"/>
      <c r="G156" s="76"/>
      <c r="H156" s="76"/>
      <c r="I156" s="76"/>
      <c r="J156" s="76"/>
      <c r="K156" s="76"/>
    </row>
    <row r="157" spans="1:11" x14ac:dyDescent="0.25">
      <c r="A157" s="78"/>
      <c r="B157" s="86"/>
      <c r="C157" s="86"/>
      <c r="D157" s="83"/>
      <c r="E157" s="83"/>
      <c r="F157" s="76"/>
      <c r="G157" s="76"/>
      <c r="H157" s="76"/>
      <c r="I157" s="76"/>
      <c r="J157" s="76"/>
      <c r="K157" s="76"/>
    </row>
    <row r="158" spans="1:11" x14ac:dyDescent="0.25">
      <c r="A158" s="78"/>
      <c r="B158" s="86"/>
      <c r="C158" s="86"/>
      <c r="D158" s="83"/>
      <c r="E158" s="83"/>
      <c r="F158" s="76"/>
      <c r="G158" s="76"/>
      <c r="H158" s="76"/>
      <c r="I158" s="76"/>
      <c r="J158" s="76"/>
      <c r="K158" s="76"/>
    </row>
    <row r="159" spans="1:11" x14ac:dyDescent="0.25">
      <c r="A159" s="78"/>
      <c r="B159" s="86"/>
      <c r="C159" s="86"/>
      <c r="D159" s="83"/>
      <c r="E159" s="83"/>
      <c r="F159" s="76"/>
      <c r="G159" s="76"/>
      <c r="H159" s="76"/>
      <c r="I159" s="76"/>
      <c r="J159" s="76"/>
      <c r="K159" s="76"/>
    </row>
    <row r="160" spans="1:11" x14ac:dyDescent="0.25">
      <c r="A160" s="78"/>
      <c r="B160" s="86"/>
      <c r="C160" s="86"/>
      <c r="D160" s="83"/>
      <c r="E160" s="83"/>
      <c r="F160" s="76"/>
      <c r="G160" s="76"/>
      <c r="H160" s="76"/>
      <c r="I160" s="76"/>
      <c r="J160" s="76"/>
      <c r="K160" s="76"/>
    </row>
    <row r="161" spans="1:11" x14ac:dyDescent="0.25">
      <c r="A161" s="78"/>
      <c r="B161" s="86"/>
      <c r="C161" s="86"/>
      <c r="D161" s="83"/>
      <c r="E161" s="83"/>
      <c r="F161" s="76"/>
      <c r="G161" s="76"/>
      <c r="H161" s="76"/>
      <c r="I161" s="76"/>
      <c r="J161" s="76"/>
      <c r="K161" s="76"/>
    </row>
    <row r="162" spans="1:11" x14ac:dyDescent="0.25">
      <c r="A162" s="78"/>
      <c r="B162" s="86"/>
      <c r="C162" s="86"/>
      <c r="D162" s="83"/>
      <c r="E162" s="83"/>
      <c r="F162" s="76"/>
      <c r="G162" s="76"/>
      <c r="H162" s="76"/>
      <c r="I162" s="76"/>
      <c r="J162" s="76"/>
      <c r="K162" s="76"/>
    </row>
    <row r="163" spans="1:11" x14ac:dyDescent="0.25">
      <c r="A163" s="78"/>
      <c r="B163" s="86"/>
      <c r="C163" s="86"/>
      <c r="D163" s="83"/>
      <c r="E163" s="83"/>
      <c r="F163" s="76"/>
      <c r="G163" s="76"/>
      <c r="H163" s="76"/>
      <c r="I163" s="76"/>
      <c r="J163" s="76"/>
      <c r="K163" s="76"/>
    </row>
    <row r="164" spans="1:11" x14ac:dyDescent="0.25">
      <c r="A164" s="78"/>
      <c r="B164" s="86"/>
      <c r="C164" s="86"/>
      <c r="D164" s="83"/>
      <c r="E164" s="83"/>
      <c r="F164" s="76"/>
      <c r="G164" s="76"/>
      <c r="H164" s="76"/>
      <c r="I164" s="76"/>
      <c r="J164" s="76"/>
      <c r="K164" s="76"/>
    </row>
    <row r="165" spans="1:11" x14ac:dyDescent="0.25">
      <c r="A165" s="78"/>
      <c r="B165" s="86"/>
      <c r="C165" s="86"/>
      <c r="D165" s="83"/>
      <c r="E165" s="83"/>
      <c r="F165" s="76"/>
      <c r="G165" s="76"/>
      <c r="H165" s="76"/>
      <c r="I165" s="76"/>
      <c r="J165" s="76"/>
      <c r="K165" s="76"/>
    </row>
    <row r="166" spans="1:11" x14ac:dyDescent="0.25">
      <c r="A166" s="78"/>
      <c r="B166" s="86"/>
      <c r="C166" s="86"/>
      <c r="D166" s="83"/>
      <c r="E166" s="83"/>
      <c r="F166" s="76"/>
      <c r="G166" s="76"/>
      <c r="H166" s="76"/>
      <c r="I166" s="76"/>
      <c r="J166" s="76"/>
      <c r="K166" s="76"/>
    </row>
    <row r="167" spans="1:11" x14ac:dyDescent="0.25">
      <c r="A167" s="78"/>
      <c r="B167" s="86"/>
      <c r="C167" s="86"/>
      <c r="D167" s="83"/>
      <c r="E167" s="83"/>
      <c r="F167" s="76"/>
      <c r="G167" s="76"/>
      <c r="H167" s="76"/>
      <c r="I167" s="76"/>
      <c r="J167" s="76"/>
      <c r="K167" s="76"/>
    </row>
    <row r="168" spans="1:11" x14ac:dyDescent="0.25">
      <c r="A168" s="78"/>
      <c r="B168" s="78"/>
      <c r="C168" s="78"/>
      <c r="D168" s="80"/>
      <c r="E168" s="80"/>
      <c r="F168" s="76"/>
      <c r="G168" s="76"/>
      <c r="H168" s="76"/>
      <c r="I168" s="76"/>
      <c r="J168" s="76"/>
      <c r="K168" s="76"/>
    </row>
    <row r="169" spans="1:11" x14ac:dyDescent="0.25">
      <c r="A169" s="78"/>
      <c r="B169" s="78"/>
      <c r="C169" s="78"/>
      <c r="D169" s="80"/>
      <c r="E169" s="80"/>
      <c r="F169" s="76"/>
      <c r="G169" s="76"/>
      <c r="H169" s="76"/>
      <c r="I169" s="76"/>
      <c r="J169" s="76"/>
      <c r="K169" s="76"/>
    </row>
    <row r="170" spans="1:11" x14ac:dyDescent="0.25">
      <c r="A170" s="78"/>
      <c r="B170" s="78"/>
      <c r="C170" s="78"/>
      <c r="D170" s="80"/>
      <c r="E170" s="80"/>
      <c r="F170" s="76"/>
      <c r="G170" s="76"/>
      <c r="H170" s="76"/>
      <c r="I170" s="76"/>
      <c r="J170" s="76"/>
      <c r="K170" s="76"/>
    </row>
    <row r="171" spans="1:11" x14ac:dyDescent="0.25">
      <c r="A171" s="78"/>
      <c r="B171" s="78"/>
      <c r="C171" s="78"/>
      <c r="D171" s="80"/>
      <c r="E171" s="80"/>
      <c r="F171" s="76"/>
      <c r="G171" s="76"/>
      <c r="H171" s="76"/>
      <c r="I171" s="76"/>
      <c r="J171" s="76"/>
      <c r="K171" s="76"/>
    </row>
    <row r="172" spans="1:11" x14ac:dyDescent="0.25">
      <c r="A172" s="78"/>
      <c r="B172" s="78"/>
      <c r="C172" s="78"/>
      <c r="D172" s="80"/>
      <c r="E172" s="80"/>
      <c r="F172" s="76"/>
      <c r="G172" s="76"/>
      <c r="H172" s="76"/>
      <c r="I172" s="76"/>
      <c r="J172" s="76"/>
      <c r="K172" s="76"/>
    </row>
    <row r="173" spans="1:11" x14ac:dyDescent="0.25">
      <c r="A173" s="78"/>
      <c r="B173" s="78"/>
      <c r="C173" s="78"/>
      <c r="D173" s="80"/>
      <c r="E173" s="80"/>
      <c r="F173" s="76"/>
      <c r="G173" s="76"/>
      <c r="H173" s="76"/>
      <c r="I173" s="76"/>
      <c r="J173" s="76"/>
      <c r="K173" s="76"/>
    </row>
    <row r="174" spans="1:11" x14ac:dyDescent="0.25">
      <c r="A174" s="78"/>
      <c r="B174" s="78"/>
      <c r="C174" s="78"/>
      <c r="D174" s="80"/>
      <c r="E174" s="80"/>
      <c r="F174" s="76"/>
      <c r="G174" s="76"/>
      <c r="H174" s="76"/>
      <c r="I174" s="76"/>
      <c r="J174" s="76"/>
      <c r="K174" s="76"/>
    </row>
    <row r="175" spans="1:11" x14ac:dyDescent="0.25">
      <c r="A175" s="78"/>
      <c r="B175" s="78"/>
      <c r="C175" s="78"/>
      <c r="D175" s="80"/>
      <c r="E175" s="80"/>
      <c r="F175" s="76"/>
      <c r="G175" s="76"/>
      <c r="H175" s="76"/>
      <c r="I175" s="76"/>
      <c r="J175" s="76"/>
      <c r="K175" s="76"/>
    </row>
    <row r="176" spans="1:11" x14ac:dyDescent="0.25">
      <c r="A176" s="78"/>
      <c r="B176" s="78"/>
      <c r="C176" s="78"/>
      <c r="D176" s="80"/>
      <c r="E176" s="80"/>
      <c r="F176" s="76"/>
      <c r="G176" s="76"/>
      <c r="H176" s="76"/>
      <c r="I176" s="76"/>
      <c r="J176" s="76"/>
      <c r="K176" s="76"/>
    </row>
    <row r="177" spans="1:11" x14ac:dyDescent="0.25">
      <c r="A177" s="78"/>
      <c r="B177" s="78"/>
      <c r="C177" s="78"/>
      <c r="D177" s="80"/>
      <c r="E177" s="80"/>
      <c r="F177" s="76"/>
      <c r="G177" s="76"/>
      <c r="H177" s="76"/>
      <c r="I177" s="76"/>
      <c r="J177" s="76"/>
      <c r="K177" s="76"/>
    </row>
    <row r="178" spans="1:11" x14ac:dyDescent="0.25">
      <c r="A178" s="78"/>
      <c r="B178" s="78"/>
      <c r="C178" s="78"/>
      <c r="D178" s="80"/>
      <c r="E178" s="80"/>
      <c r="F178" s="76"/>
      <c r="G178" s="76"/>
      <c r="H178" s="76"/>
      <c r="I178" s="76"/>
      <c r="J178" s="76"/>
      <c r="K178" s="76"/>
    </row>
    <row r="179" spans="1:11" x14ac:dyDescent="0.25">
      <c r="A179" s="78"/>
      <c r="B179" s="78"/>
      <c r="C179" s="78"/>
      <c r="D179" s="80"/>
      <c r="E179" s="80"/>
      <c r="F179" s="76"/>
      <c r="G179" s="76"/>
      <c r="H179" s="76"/>
      <c r="I179" s="76"/>
      <c r="J179" s="76"/>
      <c r="K179" s="76"/>
    </row>
    <row r="180" spans="1:11" x14ac:dyDescent="0.25">
      <c r="A180" s="78"/>
      <c r="B180" s="78"/>
      <c r="C180" s="78"/>
      <c r="D180" s="80"/>
      <c r="E180" s="80"/>
      <c r="F180" s="76"/>
      <c r="G180" s="76"/>
      <c r="H180" s="76"/>
      <c r="I180" s="76"/>
      <c r="J180" s="76"/>
      <c r="K180" s="76"/>
    </row>
    <row r="181" spans="1:11" x14ac:dyDescent="0.25">
      <c r="A181" s="78"/>
      <c r="B181" s="78"/>
      <c r="C181" s="78"/>
      <c r="D181" s="80"/>
      <c r="E181" s="80"/>
      <c r="F181" s="76"/>
      <c r="G181" s="76"/>
      <c r="H181" s="76"/>
      <c r="I181" s="76"/>
      <c r="J181" s="76"/>
      <c r="K181" s="76"/>
    </row>
    <row r="182" spans="1:11" x14ac:dyDescent="0.25">
      <c r="A182" s="78"/>
      <c r="B182" s="78"/>
      <c r="C182" s="78"/>
      <c r="D182" s="80"/>
      <c r="E182" s="80"/>
      <c r="F182" s="76"/>
      <c r="G182" s="76"/>
      <c r="H182" s="76"/>
      <c r="I182" s="76"/>
      <c r="J182" s="76"/>
      <c r="K182" s="76"/>
    </row>
    <row r="183" spans="1:11" x14ac:dyDescent="0.25">
      <c r="A183" s="78"/>
      <c r="B183" s="78"/>
      <c r="C183" s="78"/>
      <c r="D183" s="80"/>
      <c r="E183" s="80"/>
      <c r="F183" s="76"/>
      <c r="G183" s="76"/>
      <c r="H183" s="76"/>
      <c r="I183" s="76"/>
      <c r="J183" s="76"/>
      <c r="K183" s="76"/>
    </row>
    <row r="184" spans="1:11" x14ac:dyDescent="0.25">
      <c r="A184" s="78"/>
      <c r="B184" s="78"/>
      <c r="C184" s="78"/>
      <c r="D184" s="80"/>
      <c r="E184" s="80"/>
      <c r="F184" s="76"/>
      <c r="G184" s="76"/>
      <c r="H184" s="76"/>
      <c r="I184" s="76"/>
      <c r="J184" s="76"/>
      <c r="K184" s="76"/>
    </row>
    <row r="185" spans="1:11" x14ac:dyDescent="0.25">
      <c r="A185" s="78"/>
      <c r="B185" s="78"/>
      <c r="C185" s="78"/>
      <c r="D185" s="80"/>
      <c r="E185" s="80"/>
      <c r="F185" s="76"/>
      <c r="G185" s="76"/>
      <c r="H185" s="76"/>
      <c r="I185" s="76"/>
      <c r="J185" s="76"/>
      <c r="K185" s="76"/>
    </row>
    <row r="186" spans="1:11" x14ac:dyDescent="0.25">
      <c r="A186" s="78"/>
      <c r="B186" s="78"/>
      <c r="C186" s="78"/>
      <c r="D186" s="80"/>
      <c r="E186" s="80"/>
      <c r="F186" s="76"/>
      <c r="G186" s="76"/>
      <c r="H186" s="76"/>
      <c r="I186" s="76"/>
      <c r="J186" s="76"/>
      <c r="K186" s="76"/>
    </row>
    <row r="187" spans="1:11" x14ac:dyDescent="0.25">
      <c r="A187" s="78"/>
      <c r="B187" s="78"/>
      <c r="C187" s="78"/>
      <c r="D187" s="80"/>
      <c r="E187" s="80"/>
      <c r="F187" s="76"/>
      <c r="G187" s="76"/>
      <c r="H187" s="76"/>
      <c r="I187" s="76"/>
      <c r="J187" s="76"/>
      <c r="K187" s="76"/>
    </row>
    <row r="188" spans="1:11" x14ac:dyDescent="0.25">
      <c r="A188" s="78"/>
      <c r="B188" s="78"/>
      <c r="C188" s="78"/>
      <c r="D188" s="80"/>
      <c r="E188" s="80"/>
      <c r="F188" s="76"/>
      <c r="G188" s="76"/>
      <c r="H188" s="76"/>
      <c r="I188" s="76"/>
      <c r="J188" s="76"/>
      <c r="K188" s="76"/>
    </row>
    <row r="189" spans="1:11" x14ac:dyDescent="0.25">
      <c r="A189" s="78"/>
      <c r="B189" s="78"/>
      <c r="C189" s="78"/>
      <c r="D189" s="80"/>
      <c r="E189" s="80"/>
      <c r="F189" s="76"/>
      <c r="G189" s="76"/>
      <c r="H189" s="76"/>
      <c r="I189" s="76"/>
      <c r="J189" s="76"/>
      <c r="K189" s="76"/>
    </row>
    <row r="190" spans="1:11" x14ac:dyDescent="0.25">
      <c r="A190" s="78"/>
      <c r="B190" s="78"/>
      <c r="C190" s="78"/>
      <c r="D190" s="80"/>
      <c r="E190" s="80"/>
      <c r="F190" s="76"/>
      <c r="G190" s="76"/>
      <c r="H190" s="76"/>
      <c r="I190" s="76"/>
      <c r="J190" s="76"/>
      <c r="K190" s="76"/>
    </row>
    <row r="191" spans="1:11" x14ac:dyDescent="0.25">
      <c r="A191" s="78"/>
      <c r="B191" s="78"/>
      <c r="C191" s="78"/>
      <c r="D191" s="80"/>
      <c r="E191" s="80"/>
      <c r="F191" s="76"/>
      <c r="G191" s="76"/>
      <c r="H191" s="76"/>
      <c r="I191" s="76"/>
      <c r="J191" s="76"/>
      <c r="K191" s="76"/>
    </row>
    <row r="192" spans="1:11" x14ac:dyDescent="0.25">
      <c r="A192" s="75"/>
      <c r="B192" s="75"/>
      <c r="C192" s="75"/>
      <c r="D192" s="76"/>
      <c r="E192" s="76"/>
      <c r="F192" s="76"/>
      <c r="G192" s="76"/>
      <c r="H192" s="76"/>
      <c r="I192" s="76"/>
      <c r="J192" s="76"/>
      <c r="K192" s="76"/>
    </row>
    <row r="193" spans="1:11" x14ac:dyDescent="0.25">
      <c r="A193" s="75"/>
      <c r="B193" s="75"/>
      <c r="C193" s="75"/>
      <c r="D193" s="76"/>
      <c r="E193" s="76"/>
      <c r="F193" s="76"/>
      <c r="G193" s="76"/>
      <c r="H193" s="76"/>
      <c r="I193" s="76"/>
      <c r="J193" s="76"/>
      <c r="K193" s="76"/>
    </row>
    <row r="194" spans="1:11" x14ac:dyDescent="0.25">
      <c r="A194" s="75"/>
      <c r="B194" s="75"/>
      <c r="C194" s="75"/>
      <c r="D194" s="76"/>
      <c r="E194" s="76"/>
      <c r="F194" s="76"/>
      <c r="G194" s="76"/>
      <c r="H194" s="76"/>
      <c r="I194" s="76"/>
      <c r="J194" s="76"/>
      <c r="K194" s="76"/>
    </row>
    <row r="195" spans="1:11" x14ac:dyDescent="0.25">
      <c r="A195" s="75"/>
      <c r="B195" s="75"/>
      <c r="C195" s="75"/>
      <c r="D195" s="76"/>
      <c r="E195" s="76"/>
      <c r="F195" s="76"/>
      <c r="G195" s="76"/>
      <c r="H195" s="76"/>
      <c r="I195" s="76"/>
      <c r="J195" s="76"/>
      <c r="K195" s="76"/>
    </row>
    <row r="196" spans="1:11" x14ac:dyDescent="0.25">
      <c r="A196" s="75"/>
      <c r="B196" s="75"/>
      <c r="C196" s="75"/>
      <c r="D196" s="76"/>
      <c r="E196" s="76"/>
      <c r="F196" s="76"/>
      <c r="G196" s="76"/>
      <c r="H196" s="76"/>
      <c r="I196" s="76"/>
      <c r="J196" s="76"/>
      <c r="K196" s="76"/>
    </row>
    <row r="197" spans="1:11" x14ac:dyDescent="0.25">
      <c r="A197" s="75"/>
      <c r="B197" s="75"/>
      <c r="C197" s="75"/>
      <c r="D197" s="76"/>
      <c r="E197" s="76"/>
      <c r="F197" s="76"/>
      <c r="G197" s="76"/>
      <c r="H197" s="76"/>
      <c r="I197" s="76"/>
      <c r="J197" s="76"/>
      <c r="K197" s="76"/>
    </row>
    <row r="198" spans="1:11" x14ac:dyDescent="0.25">
      <c r="A198" s="75"/>
      <c r="B198" s="75"/>
      <c r="C198" s="75"/>
      <c r="D198" s="76"/>
      <c r="E198" s="76"/>
      <c r="F198" s="76"/>
      <c r="G198" s="76"/>
      <c r="H198" s="76"/>
      <c r="I198" s="76"/>
      <c r="J198" s="76"/>
      <c r="K198" s="76"/>
    </row>
    <row r="199" spans="1:11" x14ac:dyDescent="0.25">
      <c r="A199" s="75"/>
      <c r="B199" s="75"/>
      <c r="C199" s="75"/>
      <c r="D199" s="76"/>
      <c r="E199" s="76"/>
      <c r="F199" s="76"/>
      <c r="G199" s="76"/>
      <c r="H199" s="76"/>
      <c r="I199" s="76"/>
      <c r="J199" s="76"/>
      <c r="K199" s="76"/>
    </row>
    <row r="200" spans="1:11" x14ac:dyDescent="0.25">
      <c r="A200" s="75"/>
      <c r="B200" s="75"/>
      <c r="C200" s="75"/>
      <c r="D200" s="76"/>
      <c r="E200" s="76"/>
      <c r="F200" s="76"/>
      <c r="G200" s="76"/>
      <c r="H200" s="76"/>
      <c r="I200" s="76"/>
      <c r="J200" s="76"/>
      <c r="K200" s="76"/>
    </row>
    <row r="201" spans="1:11" x14ac:dyDescent="0.25">
      <c r="A201" s="75"/>
      <c r="B201" s="75"/>
      <c r="C201" s="75"/>
      <c r="D201" s="76"/>
      <c r="E201" s="76"/>
      <c r="F201" s="76"/>
      <c r="G201" s="76"/>
      <c r="H201" s="76"/>
      <c r="I201" s="76"/>
      <c r="J201" s="76"/>
      <c r="K201" s="76"/>
    </row>
    <row r="202" spans="1:11" x14ac:dyDescent="0.25">
      <c r="A202" s="75"/>
      <c r="B202" s="75"/>
      <c r="C202" s="75"/>
      <c r="D202" s="76"/>
      <c r="E202" s="76"/>
      <c r="F202" s="76"/>
      <c r="G202" s="76"/>
      <c r="H202" s="76"/>
      <c r="I202" s="76"/>
      <c r="J202" s="76"/>
      <c r="K202" s="76"/>
    </row>
    <row r="203" spans="1:11" x14ac:dyDescent="0.25">
      <c r="A203" s="75"/>
      <c r="B203" s="75"/>
      <c r="C203" s="75"/>
      <c r="D203" s="76"/>
      <c r="E203" s="76"/>
      <c r="F203" s="76"/>
      <c r="G203" s="76"/>
      <c r="H203" s="76"/>
      <c r="I203" s="76"/>
      <c r="J203" s="76"/>
      <c r="K203" s="76"/>
    </row>
    <row r="204" spans="1:11" x14ac:dyDescent="0.25">
      <c r="A204" s="75"/>
      <c r="B204" s="75"/>
      <c r="C204" s="75"/>
      <c r="D204" s="76"/>
      <c r="E204" s="76"/>
      <c r="F204" s="76"/>
      <c r="G204" s="76"/>
      <c r="H204" s="76"/>
      <c r="I204" s="76"/>
      <c r="J204" s="76"/>
      <c r="K204" s="76"/>
    </row>
    <row r="205" spans="1:11" x14ac:dyDescent="0.25">
      <c r="A205" s="75"/>
      <c r="B205" s="75"/>
      <c r="C205" s="75"/>
      <c r="D205" s="76"/>
      <c r="E205" s="76"/>
      <c r="F205" s="76"/>
      <c r="G205" s="76"/>
      <c r="H205" s="76"/>
      <c r="I205" s="76"/>
      <c r="J205" s="76"/>
      <c r="K205" s="76"/>
    </row>
    <row r="206" spans="1:11" x14ac:dyDescent="0.25">
      <c r="A206" s="75"/>
      <c r="B206" s="75"/>
      <c r="C206" s="75"/>
      <c r="D206" s="76"/>
      <c r="E206" s="76"/>
      <c r="F206" s="76"/>
      <c r="G206" s="76"/>
      <c r="H206" s="76"/>
      <c r="I206" s="76"/>
      <c r="J206" s="76"/>
      <c r="K206" s="76"/>
    </row>
    <row r="207" spans="1:11" x14ac:dyDescent="0.25">
      <c r="A207" s="75"/>
      <c r="B207" s="75"/>
      <c r="C207" s="75"/>
      <c r="D207" s="76"/>
      <c r="E207" s="76"/>
      <c r="F207" s="76"/>
      <c r="G207" s="76"/>
      <c r="H207" s="76"/>
      <c r="I207" s="76"/>
      <c r="J207" s="76"/>
      <c r="K207" s="76"/>
    </row>
    <row r="208" spans="1:11" x14ac:dyDescent="0.25">
      <c r="A208" s="75"/>
      <c r="B208" s="75"/>
      <c r="C208" s="75"/>
      <c r="D208" s="76"/>
      <c r="E208" s="76"/>
      <c r="F208" s="76"/>
      <c r="G208" s="76"/>
      <c r="H208" s="76"/>
      <c r="I208" s="76"/>
      <c r="J208" s="76"/>
      <c r="K208" s="76"/>
    </row>
    <row r="209" spans="1:11" x14ac:dyDescent="0.25">
      <c r="A209" s="75"/>
      <c r="B209" s="75"/>
      <c r="C209" s="75"/>
      <c r="D209" s="76"/>
      <c r="E209" s="76"/>
      <c r="F209" s="76"/>
      <c r="G209" s="76"/>
      <c r="H209" s="76"/>
      <c r="I209" s="76"/>
      <c r="J209" s="76"/>
      <c r="K209" s="76"/>
    </row>
    <row r="210" spans="1:11" x14ac:dyDescent="0.25">
      <c r="A210" s="75"/>
      <c r="B210" s="75"/>
      <c r="C210" s="75"/>
      <c r="D210" s="76"/>
      <c r="E210" s="76"/>
      <c r="F210" s="76"/>
      <c r="G210" s="76"/>
      <c r="H210" s="76"/>
      <c r="I210" s="76"/>
      <c r="J210" s="76"/>
      <c r="K210" s="76"/>
    </row>
    <row r="211" spans="1:11" x14ac:dyDescent="0.25">
      <c r="A211" s="75"/>
      <c r="B211" s="75"/>
      <c r="C211" s="75"/>
      <c r="D211" s="76"/>
      <c r="E211" s="76"/>
      <c r="F211" s="76"/>
      <c r="G211" s="76"/>
      <c r="H211" s="76"/>
      <c r="I211" s="76"/>
      <c r="J211" s="76"/>
      <c r="K211" s="76"/>
    </row>
  </sheetData>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27649" r:id="rId4">
          <objectPr defaultSize="0" autoPict="0" r:id="rId5">
            <anchor moveWithCells="1">
              <from>
                <xdr:col>1</xdr:col>
                <xdr:colOff>0</xdr:colOff>
                <xdr:row>46</xdr:row>
                <xdr:rowOff>0</xdr:rowOff>
              </from>
              <to>
                <xdr:col>14</xdr:col>
                <xdr:colOff>104775</xdr:colOff>
                <xdr:row>68</xdr:row>
                <xdr:rowOff>28575</xdr:rowOff>
              </to>
            </anchor>
          </objectPr>
        </oleObject>
      </mc:Choice>
      <mc:Fallback>
        <oleObject progId="Word.Document.12" shapeId="27649" r:id="rId4"/>
      </mc:Fallback>
    </mc:AlternateContent>
  </oleObjects>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1"/>
  <sheetViews>
    <sheetView topLeftCell="A25" workbookViewId="0">
      <selection activeCell="I40" sqref="I40"/>
    </sheetView>
  </sheetViews>
  <sheetFormatPr defaultColWidth="9.140625" defaultRowHeight="15" x14ac:dyDescent="0.25"/>
  <cols>
    <col min="1" max="1" width="5.28515625" style="61" customWidth="1"/>
    <col min="2" max="2" width="9.140625" style="61"/>
    <col min="3" max="3" width="10.85546875" style="61" customWidth="1"/>
    <col min="4" max="4" width="11" style="59" customWidth="1"/>
    <col min="5" max="16384" width="9.140625" style="59"/>
  </cols>
  <sheetData>
    <row r="1" spans="1:10" ht="21" x14ac:dyDescent="0.35">
      <c r="A1" s="63" t="s">
        <v>208</v>
      </c>
    </row>
    <row r="2" spans="1:10" x14ac:dyDescent="0.25">
      <c r="B2" s="65">
        <v>7.1</v>
      </c>
      <c r="C2" s="61" t="s">
        <v>24</v>
      </c>
      <c r="D2" s="297" t="s">
        <v>257</v>
      </c>
    </row>
    <row r="3" spans="1:10" x14ac:dyDescent="0.25">
      <c r="B3" s="65" t="s">
        <v>25</v>
      </c>
      <c r="C3" s="61" t="s">
        <v>26</v>
      </c>
      <c r="D3" s="297" t="s">
        <v>247</v>
      </c>
      <c r="E3" s="59" t="s">
        <v>71</v>
      </c>
    </row>
    <row r="4" spans="1:10" x14ac:dyDescent="0.25">
      <c r="B4" s="25" t="s">
        <v>27</v>
      </c>
      <c r="D4" s="26" t="s">
        <v>28</v>
      </c>
      <c r="E4" s="66"/>
      <c r="F4" s="66"/>
      <c r="G4" s="66"/>
      <c r="H4" s="66"/>
      <c r="I4" s="66"/>
      <c r="J4" s="66"/>
    </row>
    <row r="5" spans="1:10" x14ac:dyDescent="0.25">
      <c r="B5" s="28"/>
    </row>
    <row r="6" spans="1:10" x14ac:dyDescent="0.25">
      <c r="F6" s="26" t="s">
        <v>29</v>
      </c>
      <c r="G6" s="26"/>
      <c r="H6" s="26" t="s">
        <v>174</v>
      </c>
      <c r="I6" s="26"/>
      <c r="J6" s="26"/>
    </row>
    <row r="7" spans="1:10" ht="26.25" x14ac:dyDescent="0.25">
      <c r="A7" s="60" t="s">
        <v>31</v>
      </c>
      <c r="B7" s="60" t="s">
        <v>32</v>
      </c>
      <c r="C7" s="60" t="s">
        <v>33</v>
      </c>
    </row>
    <row r="8" spans="1:10" x14ac:dyDescent="0.25">
      <c r="A8" s="26"/>
      <c r="B8" s="185" t="s">
        <v>34</v>
      </c>
      <c r="C8" s="185" t="s">
        <v>3</v>
      </c>
    </row>
    <row r="9" spans="1:10" x14ac:dyDescent="0.25">
      <c r="A9" s="192"/>
      <c r="B9" s="191"/>
      <c r="C9" s="211"/>
      <c r="E9" s="61" t="s">
        <v>35</v>
      </c>
      <c r="F9" s="61"/>
    </row>
    <row r="10" spans="1:10" x14ac:dyDescent="0.25">
      <c r="A10" s="183"/>
      <c r="B10" s="89"/>
      <c r="C10" s="212"/>
      <c r="E10" s="61" t="s">
        <v>36</v>
      </c>
      <c r="F10" s="61"/>
    </row>
    <row r="11" spans="1:10" x14ac:dyDescent="0.25">
      <c r="A11" s="183"/>
      <c r="B11" s="89"/>
      <c r="C11" s="212"/>
      <c r="E11" s="61" t="s">
        <v>37</v>
      </c>
      <c r="F11" s="61"/>
    </row>
    <row r="12" spans="1:10" x14ac:dyDescent="0.25">
      <c r="A12" s="183"/>
      <c r="B12" s="89"/>
      <c r="C12" s="212"/>
      <c r="E12" s="61"/>
      <c r="F12" s="61"/>
    </row>
    <row r="13" spans="1:10" x14ac:dyDescent="0.25">
      <c r="A13" s="183"/>
      <c r="B13" s="89"/>
      <c r="C13" s="212"/>
      <c r="E13" s="61" t="s">
        <v>38</v>
      </c>
      <c r="F13" s="61"/>
    </row>
    <row r="14" spans="1:10" x14ac:dyDescent="0.25">
      <c r="A14" s="183"/>
      <c r="B14" s="89"/>
      <c r="C14" s="212"/>
      <c r="E14" s="61" t="s">
        <v>39</v>
      </c>
      <c r="F14" s="61"/>
    </row>
    <row r="15" spans="1:10" x14ac:dyDescent="0.25">
      <c r="A15" s="183"/>
      <c r="B15" s="89"/>
      <c r="C15" s="212"/>
      <c r="E15" s="61" t="s">
        <v>40</v>
      </c>
      <c r="F15" s="61"/>
    </row>
    <row r="16" spans="1:10" x14ac:dyDescent="0.25">
      <c r="A16" s="183"/>
      <c r="B16" s="89"/>
      <c r="C16" s="212"/>
      <c r="E16" s="61" t="s">
        <v>41</v>
      </c>
      <c r="F16" s="61"/>
    </row>
    <row r="17" spans="1:6" x14ac:dyDescent="0.25">
      <c r="A17" s="183"/>
      <c r="B17" s="89"/>
      <c r="C17" s="212"/>
      <c r="E17" s="61" t="s">
        <v>42</v>
      </c>
      <c r="F17" s="61"/>
    </row>
    <row r="18" spans="1:6" x14ac:dyDescent="0.25">
      <c r="A18" s="183"/>
      <c r="B18" s="89"/>
      <c r="C18" s="212"/>
      <c r="E18" s="61" t="s">
        <v>43</v>
      </c>
      <c r="F18" s="61"/>
    </row>
    <row r="19" spans="1:6" x14ac:dyDescent="0.25">
      <c r="A19" s="183"/>
      <c r="B19" s="89"/>
      <c r="C19" s="212"/>
      <c r="E19" s="61" t="s">
        <v>44</v>
      </c>
      <c r="F19" s="61"/>
    </row>
    <row r="20" spans="1:6" x14ac:dyDescent="0.25">
      <c r="A20" s="183"/>
      <c r="B20" s="89"/>
      <c r="C20" s="212"/>
      <c r="E20" s="61" t="s">
        <v>45</v>
      </c>
    </row>
    <row r="21" spans="1:6" x14ac:dyDescent="0.25">
      <c r="A21" s="183"/>
      <c r="B21" s="89"/>
      <c r="C21" s="212"/>
      <c r="E21" s="61" t="s">
        <v>46</v>
      </c>
    </row>
    <row r="22" spans="1:6" x14ac:dyDescent="0.25">
      <c r="A22" s="65"/>
      <c r="B22" s="89"/>
      <c r="C22" s="58"/>
      <c r="E22" s="61" t="s">
        <v>135</v>
      </c>
    </row>
    <row r="23" spans="1:6" x14ac:dyDescent="0.25">
      <c r="A23" s="65"/>
      <c r="B23" s="89"/>
      <c r="C23" s="58"/>
      <c r="E23" s="61"/>
    </row>
    <row r="24" spans="1:6" x14ac:dyDescent="0.25">
      <c r="A24" s="65"/>
      <c r="B24" s="89"/>
      <c r="C24" s="58"/>
    </row>
    <row r="25" spans="1:6" x14ac:dyDescent="0.25">
      <c r="A25" s="65"/>
      <c r="B25" s="89"/>
      <c r="C25" s="58"/>
    </row>
    <row r="26" spans="1:6" x14ac:dyDescent="0.25">
      <c r="A26" s="65"/>
      <c r="B26" s="90"/>
      <c r="C26" s="58"/>
    </row>
    <row r="27" spans="1:6" ht="15.75" x14ac:dyDescent="0.25">
      <c r="A27" s="65"/>
      <c r="B27" s="90"/>
      <c r="C27" s="58"/>
      <c r="E27" s="35"/>
    </row>
    <row r="28" spans="1:6" ht="15.75" x14ac:dyDescent="0.25">
      <c r="A28" s="65"/>
      <c r="B28" s="90" t="s">
        <v>71</v>
      </c>
      <c r="C28" s="58"/>
      <c r="E28" s="35"/>
    </row>
    <row r="29" spans="1:6" ht="15.75" x14ac:dyDescent="0.25">
      <c r="A29" s="65"/>
      <c r="B29" s="89"/>
      <c r="C29" s="58"/>
      <c r="E29" s="35"/>
    </row>
    <row r="30" spans="1:6" ht="15.75" x14ac:dyDescent="0.25">
      <c r="A30" s="65"/>
      <c r="B30" s="89"/>
      <c r="C30" s="58"/>
      <c r="E30" s="35"/>
    </row>
    <row r="31" spans="1:6" ht="15.75" x14ac:dyDescent="0.25">
      <c r="A31" s="65"/>
      <c r="B31" s="89"/>
      <c r="C31" s="58"/>
      <c r="E31" s="35"/>
    </row>
    <row r="32" spans="1:6" x14ac:dyDescent="0.25">
      <c r="A32" s="65"/>
      <c r="B32" s="65"/>
      <c r="C32" s="72"/>
    </row>
    <row r="33" spans="1:11" x14ac:dyDescent="0.25">
      <c r="A33" s="65"/>
      <c r="B33" s="65"/>
      <c r="C33" s="72"/>
    </row>
    <row r="34" spans="1:11" x14ac:dyDescent="0.25">
      <c r="A34" s="65"/>
      <c r="B34" s="65"/>
      <c r="C34" s="72"/>
      <c r="E34" s="61" t="s">
        <v>258</v>
      </c>
    </row>
    <row r="35" spans="1:11" x14ac:dyDescent="0.25">
      <c r="A35" s="65"/>
      <c r="B35" s="65"/>
      <c r="C35" s="72"/>
    </row>
    <row r="36" spans="1:11" x14ac:dyDescent="0.25">
      <c r="A36" s="65"/>
      <c r="B36" s="65"/>
      <c r="C36" s="72"/>
    </row>
    <row r="37" spans="1:11" x14ac:dyDescent="0.25">
      <c r="A37" s="65"/>
      <c r="B37" s="65"/>
      <c r="C37" s="73"/>
    </row>
    <row r="38" spans="1:11" x14ac:dyDescent="0.25">
      <c r="A38" s="65"/>
      <c r="B38" s="65"/>
      <c r="C38" s="65"/>
    </row>
    <row r="39" spans="1:11" x14ac:dyDescent="0.25">
      <c r="B39" s="64"/>
      <c r="C39" s="64">
        <f>SUM(C9:C38)</f>
        <v>0</v>
      </c>
      <c r="D39" s="61" t="s">
        <v>48</v>
      </c>
    </row>
    <row r="40" spans="1:11" x14ac:dyDescent="0.25">
      <c r="A40" s="64">
        <f>SUM(A9:A38)</f>
        <v>0</v>
      </c>
      <c r="B40" s="61" t="s">
        <v>49</v>
      </c>
    </row>
    <row r="41" spans="1:11" x14ac:dyDescent="0.25">
      <c r="B41" s="180" t="e">
        <f>C39/A40</f>
        <v>#DIV/0!</v>
      </c>
      <c r="C41" s="61" t="s">
        <v>50</v>
      </c>
    </row>
    <row r="42" spans="1:11" x14ac:dyDescent="0.25">
      <c r="D42" s="65">
        <v>100</v>
      </c>
      <c r="E42" s="61" t="s">
        <v>51</v>
      </c>
    </row>
    <row r="43" spans="1:11" x14ac:dyDescent="0.25">
      <c r="D43" s="67">
        <v>0.9</v>
      </c>
      <c r="E43" s="61" t="s">
        <v>52</v>
      </c>
    </row>
    <row r="45" spans="1:11" ht="24" customHeight="1" x14ac:dyDescent="0.25">
      <c r="A45" s="96" t="s">
        <v>148</v>
      </c>
    </row>
    <row r="46" spans="1:11" x14ac:dyDescent="0.25">
      <c r="A46" s="75"/>
      <c r="B46" s="75"/>
      <c r="C46" s="75"/>
      <c r="D46" s="76"/>
      <c r="E46" s="76"/>
      <c r="F46" s="76"/>
      <c r="G46" s="76"/>
      <c r="H46" s="76"/>
      <c r="I46" s="76"/>
      <c r="J46" s="76"/>
      <c r="K46" s="76"/>
    </row>
    <row r="47" spans="1:11" x14ac:dyDescent="0.25">
      <c r="A47" s="75"/>
      <c r="B47" s="75"/>
      <c r="C47" s="75"/>
      <c r="D47" s="76"/>
      <c r="E47" s="76"/>
      <c r="F47" s="76"/>
      <c r="G47" s="76"/>
      <c r="H47" s="76"/>
      <c r="I47" s="76"/>
      <c r="J47" s="76"/>
      <c r="K47" s="76"/>
    </row>
    <row r="48" spans="1:11" x14ac:dyDescent="0.25">
      <c r="A48" s="75"/>
      <c r="B48" s="75"/>
      <c r="C48" s="75"/>
      <c r="D48" s="76"/>
      <c r="E48" s="76"/>
      <c r="F48" s="76"/>
      <c r="G48" s="76"/>
      <c r="H48" s="76"/>
      <c r="I48" s="76"/>
      <c r="J48" s="76"/>
      <c r="K48" s="76"/>
    </row>
    <row r="49" spans="1:11" x14ac:dyDescent="0.25">
      <c r="A49" s="75"/>
      <c r="B49" s="75"/>
      <c r="C49" s="75"/>
      <c r="D49" s="76"/>
      <c r="E49" s="76"/>
      <c r="F49" s="76"/>
      <c r="G49" s="76"/>
      <c r="H49" s="76"/>
      <c r="I49" s="76"/>
      <c r="J49" s="76"/>
      <c r="K49" s="76"/>
    </row>
    <row r="50" spans="1:11" x14ac:dyDescent="0.25">
      <c r="A50" s="75"/>
      <c r="B50" s="75"/>
      <c r="C50" s="75"/>
      <c r="D50" s="76"/>
      <c r="E50" s="76"/>
      <c r="F50" s="76"/>
      <c r="G50" s="76"/>
      <c r="H50" s="76"/>
      <c r="I50" s="76"/>
      <c r="J50" s="76"/>
      <c r="K50" s="76"/>
    </row>
    <row r="51" spans="1:11" x14ac:dyDescent="0.25">
      <c r="A51" s="75"/>
      <c r="B51" s="75"/>
      <c r="C51" s="75"/>
      <c r="D51" s="76"/>
      <c r="E51" s="76"/>
      <c r="F51" s="76"/>
      <c r="G51" s="76"/>
      <c r="H51" s="76"/>
      <c r="I51" s="76"/>
      <c r="J51" s="76"/>
      <c r="K51" s="76"/>
    </row>
  </sheetData>
  <pageMargins left="0.7" right="0.7" top="0.75" bottom="0.75" header="0.3" footer="0.3"/>
  <pageSetup scale="75" orientation="portrait" r:id="rId1"/>
  <drawing r:id="rId2"/>
  <legacyDrawing r:id="rId3"/>
  <oleObjects>
    <mc:AlternateContent xmlns:mc="http://schemas.openxmlformats.org/markup-compatibility/2006">
      <mc:Choice Requires="x14">
        <oleObject progId="Word.Document.12" shapeId="745473" r:id="rId4">
          <objectPr defaultSize="0" r:id="rId5">
            <anchor moveWithCells="1">
              <from>
                <xdr:col>1</xdr:col>
                <xdr:colOff>0</xdr:colOff>
                <xdr:row>48</xdr:row>
                <xdr:rowOff>0</xdr:rowOff>
              </from>
              <to>
                <xdr:col>10</xdr:col>
                <xdr:colOff>219075</xdr:colOff>
                <xdr:row>53</xdr:row>
                <xdr:rowOff>9525</xdr:rowOff>
              </to>
            </anchor>
          </objectPr>
        </oleObject>
      </mc:Choice>
      <mc:Fallback>
        <oleObject progId="Word.Document.12" shapeId="745473" r:id="rId4"/>
      </mc:Fallback>
    </mc:AlternateContent>
  </oleObjects>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1"/>
  <sheetViews>
    <sheetView topLeftCell="A25" workbookViewId="0">
      <selection activeCell="J39" sqref="J39"/>
    </sheetView>
  </sheetViews>
  <sheetFormatPr defaultColWidth="9.140625" defaultRowHeight="15" x14ac:dyDescent="0.25"/>
  <cols>
    <col min="1" max="1" width="5.28515625" style="61" customWidth="1"/>
    <col min="2" max="2" width="9.140625" style="61"/>
    <col min="3" max="3" width="10.85546875" style="61" customWidth="1"/>
    <col min="4" max="4" width="11" style="59" customWidth="1"/>
    <col min="5" max="16384" width="9.140625" style="59"/>
  </cols>
  <sheetData>
    <row r="1" spans="1:10" ht="21" x14ac:dyDescent="0.35">
      <c r="A1" s="63" t="s">
        <v>208</v>
      </c>
    </row>
    <row r="2" spans="1:10" x14ac:dyDescent="0.25">
      <c r="B2" s="65">
        <v>7.1</v>
      </c>
      <c r="C2" s="61" t="s">
        <v>24</v>
      </c>
      <c r="D2" s="292" t="s">
        <v>257</v>
      </c>
    </row>
    <row r="3" spans="1:10" x14ac:dyDescent="0.25">
      <c r="B3" s="65" t="s">
        <v>59</v>
      </c>
      <c r="C3" s="61" t="s">
        <v>26</v>
      </c>
      <c r="D3" s="292" t="s">
        <v>280</v>
      </c>
      <c r="E3" s="59" t="s">
        <v>71</v>
      </c>
    </row>
    <row r="4" spans="1:10" x14ac:dyDescent="0.25">
      <c r="B4" s="25" t="s">
        <v>27</v>
      </c>
      <c r="D4" s="26" t="s">
        <v>306</v>
      </c>
      <c r="E4" s="66"/>
      <c r="F4" s="66"/>
      <c r="G4" s="66"/>
      <c r="H4" s="66"/>
      <c r="I4" s="66"/>
      <c r="J4" s="66"/>
    </row>
    <row r="5" spans="1:10" x14ac:dyDescent="0.25">
      <c r="B5" s="28"/>
    </row>
    <row r="6" spans="1:10" x14ac:dyDescent="0.25">
      <c r="F6" s="26" t="s">
        <v>29</v>
      </c>
      <c r="G6" s="26"/>
      <c r="H6" s="26" t="s">
        <v>174</v>
      </c>
      <c r="I6" s="26"/>
      <c r="J6" s="26"/>
    </row>
    <row r="7" spans="1:10" ht="26.25" x14ac:dyDescent="0.25">
      <c r="A7" s="60" t="s">
        <v>31</v>
      </c>
      <c r="B7" s="60" t="s">
        <v>32</v>
      </c>
      <c r="C7" s="60" t="s">
        <v>33</v>
      </c>
    </row>
    <row r="8" spans="1:10" x14ac:dyDescent="0.25">
      <c r="A8" s="26"/>
      <c r="B8" s="185" t="s">
        <v>34</v>
      </c>
      <c r="C8" s="185" t="s">
        <v>3</v>
      </c>
    </row>
    <row r="9" spans="1:10" x14ac:dyDescent="0.25">
      <c r="A9" s="192"/>
      <c r="B9" s="191"/>
      <c r="C9" s="211"/>
      <c r="E9" s="61" t="s">
        <v>35</v>
      </c>
      <c r="F9" s="61"/>
    </row>
    <row r="10" spans="1:10" x14ac:dyDescent="0.25">
      <c r="A10" s="183"/>
      <c r="B10" s="89"/>
      <c r="C10" s="212"/>
      <c r="E10" s="61" t="s">
        <v>36</v>
      </c>
      <c r="F10" s="61"/>
    </row>
    <row r="11" spans="1:10" x14ac:dyDescent="0.25">
      <c r="A11" s="183"/>
      <c r="B11" s="89"/>
      <c r="C11" s="212"/>
      <c r="E11" s="61" t="s">
        <v>37</v>
      </c>
      <c r="F11" s="61"/>
    </row>
    <row r="12" spans="1:10" x14ac:dyDescent="0.25">
      <c r="A12" s="183"/>
      <c r="B12" s="89"/>
      <c r="C12" s="212"/>
      <c r="E12" s="61"/>
      <c r="F12" s="61"/>
    </row>
    <row r="13" spans="1:10" x14ac:dyDescent="0.25">
      <c r="A13" s="183"/>
      <c r="B13" s="89"/>
      <c r="C13" s="212"/>
      <c r="E13" s="61" t="s">
        <v>38</v>
      </c>
      <c r="F13" s="61"/>
    </row>
    <row r="14" spans="1:10" x14ac:dyDescent="0.25">
      <c r="A14" s="183"/>
      <c r="B14" s="89"/>
      <c r="C14" s="212"/>
      <c r="E14" s="61" t="s">
        <v>39</v>
      </c>
      <c r="F14" s="61"/>
    </row>
    <row r="15" spans="1:10" x14ac:dyDescent="0.25">
      <c r="A15" s="183"/>
      <c r="B15" s="89"/>
      <c r="C15" s="212"/>
      <c r="E15" s="61" t="s">
        <v>40</v>
      </c>
      <c r="F15" s="61"/>
    </row>
    <row r="16" spans="1:10" x14ac:dyDescent="0.25">
      <c r="A16" s="183"/>
      <c r="B16" s="89"/>
      <c r="C16" s="212"/>
      <c r="E16" s="61" t="s">
        <v>41</v>
      </c>
      <c r="F16" s="61"/>
    </row>
    <row r="17" spans="1:6" x14ac:dyDescent="0.25">
      <c r="A17" s="183"/>
      <c r="B17" s="89"/>
      <c r="C17" s="212"/>
      <c r="E17" s="61" t="s">
        <v>42</v>
      </c>
      <c r="F17" s="61"/>
    </row>
    <row r="18" spans="1:6" x14ac:dyDescent="0.25">
      <c r="A18" s="183"/>
      <c r="B18" s="89"/>
      <c r="C18" s="212"/>
      <c r="E18" s="61" t="s">
        <v>43</v>
      </c>
      <c r="F18" s="61"/>
    </row>
    <row r="19" spans="1:6" x14ac:dyDescent="0.25">
      <c r="A19" s="183"/>
      <c r="B19" s="89"/>
      <c r="C19" s="212"/>
      <c r="E19" s="61" t="s">
        <v>44</v>
      </c>
      <c r="F19" s="61"/>
    </row>
    <row r="20" spans="1:6" x14ac:dyDescent="0.25">
      <c r="A20" s="183"/>
      <c r="B20" s="89"/>
      <c r="C20" s="212"/>
      <c r="E20" s="61" t="s">
        <v>45</v>
      </c>
    </row>
    <row r="21" spans="1:6" x14ac:dyDescent="0.25">
      <c r="A21" s="183"/>
      <c r="B21" s="89"/>
      <c r="C21" s="212"/>
      <c r="E21" s="61" t="s">
        <v>46</v>
      </c>
    </row>
    <row r="22" spans="1:6" x14ac:dyDescent="0.25">
      <c r="A22" s="65"/>
      <c r="B22" s="89"/>
      <c r="C22" s="58"/>
      <c r="E22" s="61" t="s">
        <v>135</v>
      </c>
    </row>
    <row r="23" spans="1:6" x14ac:dyDescent="0.25">
      <c r="A23" s="65"/>
      <c r="B23" s="89"/>
      <c r="C23" s="58"/>
      <c r="E23" s="61"/>
    </row>
    <row r="24" spans="1:6" x14ac:dyDescent="0.25">
      <c r="A24" s="65"/>
      <c r="B24" s="89"/>
      <c r="C24" s="58"/>
    </row>
    <row r="25" spans="1:6" x14ac:dyDescent="0.25">
      <c r="A25" s="65"/>
      <c r="B25" s="89"/>
      <c r="C25" s="58"/>
    </row>
    <row r="26" spans="1:6" x14ac:dyDescent="0.25">
      <c r="A26" s="65"/>
      <c r="B26" s="90"/>
      <c r="C26" s="58"/>
    </row>
    <row r="27" spans="1:6" ht="15.75" x14ac:dyDescent="0.25">
      <c r="A27" s="65"/>
      <c r="B27" s="90"/>
      <c r="C27" s="58"/>
      <c r="E27" s="35"/>
    </row>
    <row r="28" spans="1:6" ht="15.75" x14ac:dyDescent="0.25">
      <c r="A28" s="65"/>
      <c r="B28" s="90" t="s">
        <v>71</v>
      </c>
      <c r="C28" s="58"/>
      <c r="E28" s="35"/>
    </row>
    <row r="29" spans="1:6" ht="15.75" x14ac:dyDescent="0.25">
      <c r="A29" s="65"/>
      <c r="B29" s="89"/>
      <c r="C29" s="58"/>
      <c r="E29" s="35"/>
    </row>
    <row r="30" spans="1:6" ht="15.75" x14ac:dyDescent="0.25">
      <c r="A30" s="65"/>
      <c r="B30" s="89"/>
      <c r="C30" s="58"/>
      <c r="E30" s="35"/>
    </row>
    <row r="31" spans="1:6" ht="15.75" x14ac:dyDescent="0.25">
      <c r="A31" s="65"/>
      <c r="B31" s="89"/>
      <c r="C31" s="58"/>
      <c r="E31" s="35"/>
    </row>
    <row r="32" spans="1:6" x14ac:dyDescent="0.25">
      <c r="A32" s="65"/>
      <c r="B32" s="65"/>
      <c r="C32" s="72"/>
    </row>
    <row r="33" spans="1:11" x14ac:dyDescent="0.25">
      <c r="A33" s="65"/>
      <c r="B33" s="65"/>
      <c r="C33" s="72"/>
    </row>
    <row r="34" spans="1:11" ht="18.75" x14ac:dyDescent="0.3">
      <c r="A34" s="65"/>
      <c r="B34" s="65"/>
      <c r="C34" s="72"/>
      <c r="E34" s="298" t="s">
        <v>307</v>
      </c>
    </row>
    <row r="35" spans="1:11" x14ac:dyDescent="0.25">
      <c r="A35" s="65"/>
      <c r="B35" s="65"/>
      <c r="C35" s="72"/>
    </row>
    <row r="36" spans="1:11" x14ac:dyDescent="0.25">
      <c r="A36" s="65"/>
      <c r="B36" s="65"/>
      <c r="C36" s="72"/>
    </row>
    <row r="37" spans="1:11" x14ac:dyDescent="0.25">
      <c r="A37" s="65"/>
      <c r="B37" s="65"/>
      <c r="C37" s="73"/>
    </row>
    <row r="38" spans="1:11" x14ac:dyDescent="0.25">
      <c r="A38" s="65"/>
      <c r="B38" s="65"/>
      <c r="C38" s="65"/>
    </row>
    <row r="39" spans="1:11" x14ac:dyDescent="0.25">
      <c r="B39" s="64"/>
      <c r="C39" s="64">
        <f>SUM(C9:C38)</f>
        <v>0</v>
      </c>
      <c r="D39" s="61" t="s">
        <v>48</v>
      </c>
    </row>
    <row r="40" spans="1:11" x14ac:dyDescent="0.25">
      <c r="A40" s="64">
        <f>SUM(A9:A38)</f>
        <v>0</v>
      </c>
      <c r="B40" s="61" t="s">
        <v>49</v>
      </c>
    </row>
    <row r="41" spans="1:11" x14ac:dyDescent="0.25">
      <c r="B41" s="180" t="e">
        <f>C39/A40</f>
        <v>#DIV/0!</v>
      </c>
      <c r="C41" s="61" t="s">
        <v>50</v>
      </c>
    </row>
    <row r="42" spans="1:11" x14ac:dyDescent="0.25">
      <c r="D42" s="65">
        <v>5</v>
      </c>
      <c r="E42" s="61" t="s">
        <v>51</v>
      </c>
    </row>
    <row r="43" spans="1:11" x14ac:dyDescent="0.25">
      <c r="D43" s="67">
        <v>1</v>
      </c>
      <c r="E43" s="61" t="s">
        <v>52</v>
      </c>
    </row>
    <row r="45" spans="1:11" ht="24" customHeight="1" x14ac:dyDescent="0.25">
      <c r="A45" s="96" t="s">
        <v>148</v>
      </c>
    </row>
    <row r="46" spans="1:11" x14ac:dyDescent="0.25">
      <c r="A46" s="75"/>
      <c r="B46" s="75"/>
      <c r="C46" s="75"/>
      <c r="D46" s="76"/>
      <c r="E46" s="76"/>
      <c r="F46" s="76"/>
      <c r="G46" s="76"/>
      <c r="H46" s="76"/>
      <c r="I46" s="76"/>
      <c r="J46" s="76"/>
      <c r="K46" s="76"/>
    </row>
    <row r="47" spans="1:11" x14ac:dyDescent="0.25">
      <c r="A47" s="75"/>
      <c r="B47" s="75"/>
      <c r="C47" s="75"/>
      <c r="D47" s="76"/>
      <c r="E47" s="76"/>
      <c r="F47" s="76"/>
      <c r="G47" s="76"/>
      <c r="H47" s="76"/>
      <c r="I47" s="76"/>
      <c r="J47" s="76"/>
      <c r="K47" s="76"/>
    </row>
    <row r="48" spans="1:11" x14ac:dyDescent="0.25">
      <c r="A48" s="75"/>
      <c r="B48" s="75"/>
      <c r="C48" s="75"/>
      <c r="D48" s="76"/>
      <c r="E48" s="76"/>
      <c r="F48" s="76"/>
      <c r="G48" s="76"/>
      <c r="H48" s="76"/>
      <c r="I48" s="76"/>
      <c r="J48" s="76"/>
      <c r="K48" s="76"/>
    </row>
    <row r="49" spans="1:11" x14ac:dyDescent="0.25">
      <c r="A49" s="75"/>
      <c r="B49" s="75"/>
      <c r="C49" s="75"/>
      <c r="D49" s="76"/>
      <c r="E49" s="76"/>
      <c r="F49" s="76"/>
      <c r="G49" s="76"/>
      <c r="H49" s="76"/>
      <c r="I49" s="76"/>
      <c r="J49" s="76"/>
      <c r="K49" s="76"/>
    </row>
    <row r="50" spans="1:11" x14ac:dyDescent="0.25">
      <c r="A50" s="75"/>
      <c r="B50" s="75"/>
      <c r="C50" s="75"/>
      <c r="D50" s="76"/>
      <c r="E50" s="76"/>
      <c r="F50" s="76"/>
      <c r="G50" s="76"/>
      <c r="H50" s="76"/>
      <c r="I50" s="76"/>
      <c r="J50" s="76"/>
      <c r="K50" s="76"/>
    </row>
    <row r="51" spans="1:11" x14ac:dyDescent="0.25">
      <c r="A51" s="75"/>
      <c r="B51" s="75"/>
      <c r="C51" s="75"/>
      <c r="D51" s="76"/>
      <c r="E51" s="76"/>
      <c r="F51" s="76"/>
      <c r="G51" s="76"/>
      <c r="H51" s="76"/>
      <c r="I51" s="76"/>
      <c r="J51" s="76"/>
      <c r="K51" s="76"/>
    </row>
  </sheetData>
  <pageMargins left="0.7" right="0.7" top="0.75" bottom="0.75" header="0.3" footer="0.3"/>
  <pageSetup scale="75" orientation="portrait" r:id="rId1"/>
  <drawing r:id="rId2"/>
  <legacyDrawing r:id="rId3"/>
  <oleObjects>
    <mc:AlternateContent xmlns:mc="http://schemas.openxmlformats.org/markup-compatibility/2006">
      <mc:Choice Requires="x14">
        <oleObject progId="Word.Document.12" shapeId="461826" r:id="rId4">
          <objectPr defaultSize="0" r:id="rId5">
            <anchor moveWithCells="1">
              <from>
                <xdr:col>1</xdr:col>
                <xdr:colOff>0</xdr:colOff>
                <xdr:row>47</xdr:row>
                <xdr:rowOff>0</xdr:rowOff>
              </from>
              <to>
                <xdr:col>10</xdr:col>
                <xdr:colOff>581025</xdr:colOff>
                <xdr:row>58</xdr:row>
                <xdr:rowOff>47625</xdr:rowOff>
              </to>
            </anchor>
          </objectPr>
        </oleObject>
      </mc:Choice>
      <mc:Fallback>
        <oleObject progId="Word.Document.12" shapeId="461826" r:id="rId4"/>
      </mc:Fallback>
    </mc:AlternateContent>
  </oleObjects>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1"/>
  <sheetViews>
    <sheetView topLeftCell="A28" workbookViewId="0">
      <selection activeCell="M53" sqref="M53"/>
    </sheetView>
  </sheetViews>
  <sheetFormatPr defaultColWidth="9.140625" defaultRowHeight="15" x14ac:dyDescent="0.25"/>
  <cols>
    <col min="1" max="1" width="5.28515625" style="61" customWidth="1"/>
    <col min="2" max="2" width="9.140625" style="61"/>
    <col min="3" max="3" width="10.85546875" style="61" customWidth="1"/>
    <col min="4" max="4" width="11" style="59" customWidth="1"/>
    <col min="5" max="16384" width="9.140625" style="59"/>
  </cols>
  <sheetData>
    <row r="1" spans="1:10" ht="21" x14ac:dyDescent="0.35">
      <c r="A1" s="63" t="s">
        <v>208</v>
      </c>
    </row>
    <row r="2" spans="1:10" x14ac:dyDescent="0.25">
      <c r="B2" s="65">
        <v>7.1</v>
      </c>
      <c r="C2" s="61" t="s">
        <v>24</v>
      </c>
      <c r="D2" s="242" t="s">
        <v>257</v>
      </c>
    </row>
    <row r="3" spans="1:10" x14ac:dyDescent="0.25">
      <c r="B3" s="65" t="s">
        <v>25</v>
      </c>
      <c r="C3" s="61" t="s">
        <v>26</v>
      </c>
      <c r="D3" s="242" t="s">
        <v>247</v>
      </c>
      <c r="E3" s="59" t="s">
        <v>71</v>
      </c>
    </row>
    <row r="4" spans="1:10" x14ac:dyDescent="0.25">
      <c r="B4" s="25" t="s">
        <v>27</v>
      </c>
      <c r="D4" s="26" t="s">
        <v>28</v>
      </c>
      <c r="E4" s="66"/>
      <c r="F4" s="66"/>
      <c r="G4" s="66"/>
      <c r="H4" s="66"/>
      <c r="I4" s="66"/>
      <c r="J4" s="66"/>
    </row>
    <row r="5" spans="1:10" x14ac:dyDescent="0.25">
      <c r="B5" s="28"/>
    </row>
    <row r="6" spans="1:10" x14ac:dyDescent="0.25">
      <c r="F6" s="26" t="s">
        <v>29</v>
      </c>
      <c r="G6" s="26"/>
      <c r="H6" s="26" t="s">
        <v>174</v>
      </c>
      <c r="I6" s="26"/>
      <c r="J6" s="26"/>
    </row>
    <row r="7" spans="1:10" ht="26.25" x14ac:dyDescent="0.25">
      <c r="A7" s="60" t="s">
        <v>31</v>
      </c>
      <c r="B7" s="60" t="s">
        <v>32</v>
      </c>
      <c r="C7" s="60" t="s">
        <v>33</v>
      </c>
    </row>
    <row r="8" spans="1:10" x14ac:dyDescent="0.25">
      <c r="A8" s="26"/>
      <c r="B8" s="185" t="s">
        <v>34</v>
      </c>
      <c r="C8" s="185" t="s">
        <v>3</v>
      </c>
    </row>
    <row r="9" spans="1:10" x14ac:dyDescent="0.25">
      <c r="A9" s="192"/>
      <c r="B9" s="191"/>
      <c r="C9" s="211"/>
      <c r="E9" s="61" t="s">
        <v>35</v>
      </c>
      <c r="F9" s="61"/>
    </row>
    <row r="10" spans="1:10" x14ac:dyDescent="0.25">
      <c r="A10" s="183"/>
      <c r="B10" s="89"/>
      <c r="C10" s="212"/>
      <c r="E10" s="61" t="s">
        <v>36</v>
      </c>
      <c r="F10" s="61"/>
    </row>
    <row r="11" spans="1:10" x14ac:dyDescent="0.25">
      <c r="A11" s="183"/>
      <c r="B11" s="89"/>
      <c r="C11" s="212"/>
      <c r="E11" s="61" t="s">
        <v>37</v>
      </c>
      <c r="F11" s="61"/>
    </row>
    <row r="12" spans="1:10" x14ac:dyDescent="0.25">
      <c r="A12" s="183"/>
      <c r="B12" s="89"/>
      <c r="C12" s="212"/>
      <c r="E12" s="61"/>
      <c r="F12" s="61"/>
    </row>
    <row r="13" spans="1:10" x14ac:dyDescent="0.25">
      <c r="A13" s="183"/>
      <c r="B13" s="89"/>
      <c r="C13" s="212"/>
      <c r="E13" s="61" t="s">
        <v>38</v>
      </c>
      <c r="F13" s="61"/>
    </row>
    <row r="14" spans="1:10" x14ac:dyDescent="0.25">
      <c r="A14" s="183"/>
      <c r="B14" s="89"/>
      <c r="C14" s="212"/>
      <c r="E14" s="61" t="s">
        <v>39</v>
      </c>
      <c r="F14" s="61"/>
    </row>
    <row r="15" spans="1:10" x14ac:dyDescent="0.25">
      <c r="A15" s="183"/>
      <c r="B15" s="89"/>
      <c r="C15" s="212"/>
      <c r="E15" s="61" t="s">
        <v>40</v>
      </c>
      <c r="F15" s="61"/>
    </row>
    <row r="16" spans="1:10" x14ac:dyDescent="0.25">
      <c r="A16" s="183"/>
      <c r="B16" s="89"/>
      <c r="C16" s="212"/>
      <c r="E16" s="61" t="s">
        <v>41</v>
      </c>
      <c r="F16" s="61"/>
    </row>
    <row r="17" spans="1:6" x14ac:dyDescent="0.25">
      <c r="A17" s="183"/>
      <c r="B17" s="89"/>
      <c r="C17" s="212"/>
      <c r="E17" s="61" t="s">
        <v>42</v>
      </c>
      <c r="F17" s="61"/>
    </row>
    <row r="18" spans="1:6" x14ac:dyDescent="0.25">
      <c r="A18" s="183"/>
      <c r="B18" s="89"/>
      <c r="C18" s="212"/>
      <c r="E18" s="61" t="s">
        <v>43</v>
      </c>
      <c r="F18" s="61"/>
    </row>
    <row r="19" spans="1:6" x14ac:dyDescent="0.25">
      <c r="A19" s="183"/>
      <c r="B19" s="89"/>
      <c r="C19" s="212"/>
      <c r="E19" s="61" t="s">
        <v>44</v>
      </c>
      <c r="F19" s="61"/>
    </row>
    <row r="20" spans="1:6" x14ac:dyDescent="0.25">
      <c r="A20" s="183"/>
      <c r="B20" s="89"/>
      <c r="C20" s="212"/>
      <c r="E20" s="61" t="s">
        <v>45</v>
      </c>
    </row>
    <row r="21" spans="1:6" x14ac:dyDescent="0.25">
      <c r="A21" s="183"/>
      <c r="B21" s="89"/>
      <c r="C21" s="212"/>
      <c r="E21" s="61" t="s">
        <v>46</v>
      </c>
    </row>
    <row r="22" spans="1:6" x14ac:dyDescent="0.25">
      <c r="A22" s="65"/>
      <c r="B22" s="89"/>
      <c r="C22" s="58"/>
      <c r="E22" s="61" t="s">
        <v>135</v>
      </c>
    </row>
    <row r="23" spans="1:6" x14ac:dyDescent="0.25">
      <c r="A23" s="65"/>
      <c r="B23" s="89"/>
      <c r="C23" s="58"/>
      <c r="E23" s="61"/>
    </row>
    <row r="24" spans="1:6" x14ac:dyDescent="0.25">
      <c r="A24" s="65"/>
      <c r="B24" s="89"/>
      <c r="C24" s="58"/>
    </row>
    <row r="25" spans="1:6" x14ac:dyDescent="0.25">
      <c r="A25" s="65"/>
      <c r="B25" s="89"/>
      <c r="C25" s="58"/>
    </row>
    <row r="26" spans="1:6" x14ac:dyDescent="0.25">
      <c r="A26" s="65"/>
      <c r="B26" s="90"/>
      <c r="C26" s="58"/>
    </row>
    <row r="27" spans="1:6" ht="15.75" x14ac:dyDescent="0.25">
      <c r="A27" s="65"/>
      <c r="B27" s="90"/>
      <c r="C27" s="58"/>
      <c r="E27" s="35"/>
    </row>
    <row r="28" spans="1:6" ht="15.75" x14ac:dyDescent="0.25">
      <c r="A28" s="65"/>
      <c r="B28" s="90" t="s">
        <v>71</v>
      </c>
      <c r="C28" s="58"/>
      <c r="E28" s="35"/>
    </row>
    <row r="29" spans="1:6" ht="15.75" x14ac:dyDescent="0.25">
      <c r="A29" s="65"/>
      <c r="B29" s="89"/>
      <c r="C29" s="58"/>
      <c r="E29" s="35"/>
    </row>
    <row r="30" spans="1:6" ht="15.75" x14ac:dyDescent="0.25">
      <c r="A30" s="65"/>
      <c r="B30" s="89"/>
      <c r="C30" s="58"/>
      <c r="E30" s="35"/>
    </row>
    <row r="31" spans="1:6" ht="15.75" x14ac:dyDescent="0.25">
      <c r="A31" s="65"/>
      <c r="B31" s="89"/>
      <c r="C31" s="58"/>
      <c r="E31" s="35"/>
    </row>
    <row r="32" spans="1:6" x14ac:dyDescent="0.25">
      <c r="A32" s="65"/>
      <c r="B32" s="65"/>
      <c r="C32" s="72"/>
    </row>
    <row r="33" spans="1:11" x14ac:dyDescent="0.25">
      <c r="A33" s="65"/>
      <c r="B33" s="65"/>
      <c r="C33" s="72"/>
    </row>
    <row r="34" spans="1:11" x14ac:dyDescent="0.25">
      <c r="A34" s="65"/>
      <c r="B34" s="65"/>
      <c r="C34" s="72"/>
      <c r="E34" s="61" t="s">
        <v>258</v>
      </c>
    </row>
    <row r="35" spans="1:11" x14ac:dyDescent="0.25">
      <c r="A35" s="65"/>
      <c r="B35" s="65"/>
      <c r="C35" s="72"/>
    </row>
    <row r="36" spans="1:11" x14ac:dyDescent="0.25">
      <c r="A36" s="65"/>
      <c r="B36" s="65"/>
      <c r="C36" s="72"/>
    </row>
    <row r="37" spans="1:11" x14ac:dyDescent="0.25">
      <c r="A37" s="65"/>
      <c r="B37" s="65"/>
      <c r="C37" s="73"/>
    </row>
    <row r="38" spans="1:11" x14ac:dyDescent="0.25">
      <c r="A38" s="65"/>
      <c r="B38" s="65"/>
      <c r="C38" s="65"/>
    </row>
    <row r="39" spans="1:11" x14ac:dyDescent="0.25">
      <c r="B39" s="64"/>
      <c r="C39" s="64">
        <f>SUM(C9:C38)</f>
        <v>0</v>
      </c>
      <c r="D39" s="61" t="s">
        <v>48</v>
      </c>
    </row>
    <row r="40" spans="1:11" x14ac:dyDescent="0.25">
      <c r="A40" s="64">
        <f>SUM(A9:A38)</f>
        <v>0</v>
      </c>
      <c r="B40" s="61" t="s">
        <v>49</v>
      </c>
    </row>
    <row r="41" spans="1:11" x14ac:dyDescent="0.25">
      <c r="B41" s="180" t="e">
        <f>C39/A40</f>
        <v>#DIV/0!</v>
      </c>
      <c r="C41" s="61" t="s">
        <v>50</v>
      </c>
    </row>
    <row r="42" spans="1:11" x14ac:dyDescent="0.25">
      <c r="D42" s="65">
        <v>100</v>
      </c>
      <c r="E42" s="61" t="s">
        <v>51</v>
      </c>
    </row>
    <row r="43" spans="1:11" x14ac:dyDescent="0.25">
      <c r="D43" s="67">
        <v>0.9</v>
      </c>
      <c r="E43" s="61" t="s">
        <v>52</v>
      </c>
    </row>
    <row r="45" spans="1:11" ht="24" customHeight="1" x14ac:dyDescent="0.25">
      <c r="A45" s="96" t="s">
        <v>148</v>
      </c>
    </row>
    <row r="46" spans="1:11" x14ac:dyDescent="0.25">
      <c r="A46" s="75"/>
      <c r="B46" s="75"/>
      <c r="C46" s="75"/>
      <c r="D46" s="76"/>
      <c r="E46" s="76"/>
      <c r="F46" s="76"/>
      <c r="G46" s="76"/>
      <c r="H46" s="76"/>
      <c r="I46" s="76"/>
      <c r="J46" s="76"/>
      <c r="K46" s="76"/>
    </row>
    <row r="47" spans="1:11" x14ac:dyDescent="0.25">
      <c r="A47" s="75"/>
      <c r="B47" s="75"/>
      <c r="C47" s="75"/>
      <c r="D47" s="76"/>
      <c r="E47" s="76"/>
      <c r="F47" s="76"/>
      <c r="G47" s="76"/>
      <c r="H47" s="76"/>
      <c r="I47" s="76"/>
      <c r="J47" s="76"/>
      <c r="K47" s="76"/>
    </row>
    <row r="48" spans="1:11" x14ac:dyDescent="0.25">
      <c r="A48" s="75"/>
      <c r="B48" s="75"/>
      <c r="C48" s="75"/>
      <c r="D48" s="76"/>
      <c r="E48" s="76"/>
      <c r="F48" s="76"/>
      <c r="G48" s="76"/>
      <c r="H48" s="76"/>
      <c r="I48" s="76"/>
      <c r="J48" s="76"/>
      <c r="K48" s="76"/>
    </row>
    <row r="49" spans="1:11" x14ac:dyDescent="0.25">
      <c r="A49" s="75"/>
      <c r="B49" s="75"/>
      <c r="C49" s="75"/>
      <c r="D49" s="76"/>
      <c r="E49" s="76"/>
      <c r="F49" s="76"/>
      <c r="G49" s="76"/>
      <c r="H49" s="76"/>
      <c r="I49" s="76"/>
      <c r="J49" s="76"/>
      <c r="K49" s="76"/>
    </row>
    <row r="50" spans="1:11" x14ac:dyDescent="0.25">
      <c r="A50" s="75"/>
      <c r="B50" s="75"/>
      <c r="C50" s="75"/>
      <c r="D50" s="76"/>
      <c r="E50" s="76"/>
      <c r="F50" s="76"/>
      <c r="G50" s="76"/>
      <c r="H50" s="76"/>
      <c r="I50" s="76"/>
      <c r="J50" s="76"/>
      <c r="K50" s="76"/>
    </row>
    <row r="51" spans="1:11" x14ac:dyDescent="0.25">
      <c r="A51" s="75"/>
      <c r="B51" s="75"/>
      <c r="C51" s="75"/>
      <c r="D51" s="76"/>
      <c r="E51" s="76"/>
      <c r="F51" s="76"/>
      <c r="G51" s="76"/>
      <c r="H51" s="76"/>
      <c r="I51" s="76"/>
      <c r="J51" s="76"/>
      <c r="K51" s="76"/>
    </row>
  </sheetData>
  <pageMargins left="0.7" right="0.7" top="0.75" bottom="0.75" header="0.3" footer="0.3"/>
  <pageSetup scale="75" orientation="portrait" r:id="rId1"/>
  <drawing r:id="rId2"/>
  <legacyDrawing r:id="rId3"/>
  <oleObjects>
    <mc:AlternateContent xmlns:mc="http://schemas.openxmlformats.org/markup-compatibility/2006">
      <mc:Choice Requires="x14">
        <oleObject progId="Word.Document.12" shapeId="351234" r:id="rId4">
          <objectPr defaultSize="0" r:id="rId5">
            <anchor moveWithCells="1">
              <from>
                <xdr:col>1</xdr:col>
                <xdr:colOff>0</xdr:colOff>
                <xdr:row>46</xdr:row>
                <xdr:rowOff>0</xdr:rowOff>
              </from>
              <to>
                <xdr:col>10</xdr:col>
                <xdr:colOff>219075</xdr:colOff>
                <xdr:row>60</xdr:row>
                <xdr:rowOff>152400</xdr:rowOff>
              </to>
            </anchor>
          </objectPr>
        </oleObject>
      </mc:Choice>
      <mc:Fallback>
        <oleObject progId="Word.Document.12" shapeId="351234" r:id="rId4"/>
      </mc:Fallback>
    </mc:AlternateContent>
  </oleObject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1"/>
  <sheetViews>
    <sheetView workbookViewId="0">
      <selection activeCell="M14" sqref="M14"/>
    </sheetView>
  </sheetViews>
  <sheetFormatPr defaultColWidth="9.140625" defaultRowHeight="15" x14ac:dyDescent="0.25"/>
  <cols>
    <col min="1" max="1" width="5.28515625" style="61" customWidth="1"/>
    <col min="2" max="2" width="9.140625" style="61"/>
    <col min="3" max="3" width="10.85546875" style="61" customWidth="1"/>
    <col min="4" max="16384" width="9.140625" style="59"/>
  </cols>
  <sheetData>
    <row r="1" spans="1:10" ht="21" x14ac:dyDescent="0.35">
      <c r="A1" s="63" t="s">
        <v>208</v>
      </c>
    </row>
    <row r="2" spans="1:10" x14ac:dyDescent="0.25">
      <c r="B2" s="65">
        <v>7.1</v>
      </c>
      <c r="C2" s="61" t="s">
        <v>24</v>
      </c>
      <c r="D2" s="208" t="s">
        <v>190</v>
      </c>
    </row>
    <row r="3" spans="1:10" x14ac:dyDescent="0.25">
      <c r="B3" s="65" t="s">
        <v>55</v>
      </c>
      <c r="C3" s="61" t="s">
        <v>26</v>
      </c>
      <c r="D3" s="208" t="s">
        <v>219</v>
      </c>
      <c r="E3" s="59" t="s">
        <v>71</v>
      </c>
    </row>
    <row r="4" spans="1:10" x14ac:dyDescent="0.25">
      <c r="B4" s="25" t="s">
        <v>27</v>
      </c>
      <c r="D4" s="26" t="s">
        <v>223</v>
      </c>
      <c r="E4" s="66"/>
      <c r="F4" s="66"/>
      <c r="G4" s="66"/>
      <c r="H4" s="66"/>
      <c r="I4" s="66"/>
      <c r="J4" s="66"/>
    </row>
    <row r="5" spans="1:10" x14ac:dyDescent="0.25">
      <c r="B5" s="28"/>
    </row>
    <row r="6" spans="1:10" x14ac:dyDescent="0.25">
      <c r="F6" s="26" t="s">
        <v>29</v>
      </c>
      <c r="G6" s="26"/>
      <c r="H6" s="26" t="s">
        <v>169</v>
      </c>
      <c r="I6" s="26"/>
      <c r="J6" s="26"/>
    </row>
    <row r="7" spans="1:10" ht="26.25" x14ac:dyDescent="0.25">
      <c r="A7" s="60" t="s">
        <v>31</v>
      </c>
      <c r="B7" s="60" t="s">
        <v>32</v>
      </c>
      <c r="C7" s="60" t="s">
        <v>33</v>
      </c>
    </row>
    <row r="8" spans="1:10" x14ac:dyDescent="0.25">
      <c r="A8" s="26"/>
      <c r="B8" s="185" t="s">
        <v>34</v>
      </c>
      <c r="C8" s="185" t="s">
        <v>3</v>
      </c>
    </row>
    <row r="9" spans="1:10" x14ac:dyDescent="0.25">
      <c r="A9" s="192">
        <v>1</v>
      </c>
      <c r="B9" s="191"/>
      <c r="C9" s="211">
        <v>91</v>
      </c>
      <c r="E9" s="61" t="s">
        <v>35</v>
      </c>
      <c r="F9" s="61"/>
    </row>
    <row r="10" spans="1:10" x14ac:dyDescent="0.25">
      <c r="A10" s="192">
        <v>1</v>
      </c>
      <c r="B10" s="89"/>
      <c r="C10" s="212">
        <v>78</v>
      </c>
      <c r="E10" s="61" t="s">
        <v>36</v>
      </c>
      <c r="F10" s="61"/>
    </row>
    <row r="11" spans="1:10" x14ac:dyDescent="0.25">
      <c r="A11" s="192">
        <v>1</v>
      </c>
      <c r="B11" s="89"/>
      <c r="C11" s="212">
        <v>83</v>
      </c>
      <c r="E11" s="61" t="s">
        <v>37</v>
      </c>
      <c r="F11" s="61"/>
    </row>
    <row r="12" spans="1:10" x14ac:dyDescent="0.25">
      <c r="A12" s="192">
        <v>1</v>
      </c>
      <c r="B12" s="89"/>
      <c r="C12" s="212">
        <v>91</v>
      </c>
      <c r="E12" s="61"/>
      <c r="F12" s="61"/>
    </row>
    <row r="13" spans="1:10" x14ac:dyDescent="0.25">
      <c r="A13" s="192">
        <v>1</v>
      </c>
      <c r="B13" s="89"/>
      <c r="C13" s="212">
        <v>91</v>
      </c>
      <c r="E13" s="61" t="s">
        <v>38</v>
      </c>
      <c r="F13" s="61"/>
    </row>
    <row r="14" spans="1:10" x14ac:dyDescent="0.25">
      <c r="A14" s="192">
        <v>1</v>
      </c>
      <c r="B14" s="89"/>
      <c r="C14" s="212">
        <v>81</v>
      </c>
      <c r="E14" s="61" t="s">
        <v>39</v>
      </c>
      <c r="F14" s="61"/>
    </row>
    <row r="15" spans="1:10" x14ac:dyDescent="0.25">
      <c r="A15" s="192">
        <v>1</v>
      </c>
      <c r="B15" s="89"/>
      <c r="C15" s="212">
        <v>85</v>
      </c>
      <c r="E15" s="61" t="s">
        <v>40</v>
      </c>
      <c r="F15" s="61"/>
    </row>
    <row r="16" spans="1:10" x14ac:dyDescent="0.25">
      <c r="A16" s="192">
        <v>1</v>
      </c>
      <c r="B16" s="89"/>
      <c r="C16" s="212">
        <v>91</v>
      </c>
      <c r="E16" s="61" t="s">
        <v>41</v>
      </c>
      <c r="F16" s="61"/>
    </row>
    <row r="17" spans="1:6" x14ac:dyDescent="0.25">
      <c r="A17" s="192">
        <v>1</v>
      </c>
      <c r="B17" s="89"/>
      <c r="C17" s="212">
        <v>83</v>
      </c>
      <c r="E17" s="61" t="s">
        <v>42</v>
      </c>
      <c r="F17" s="61"/>
    </row>
    <row r="18" spans="1:6" x14ac:dyDescent="0.25">
      <c r="A18" s="192">
        <v>1</v>
      </c>
      <c r="B18" s="89"/>
      <c r="C18" s="212">
        <v>67</v>
      </c>
      <c r="E18" s="61" t="s">
        <v>43</v>
      </c>
      <c r="F18" s="61"/>
    </row>
    <row r="19" spans="1:6" x14ac:dyDescent="0.25">
      <c r="A19" s="183"/>
      <c r="B19" s="89"/>
      <c r="C19" s="212"/>
      <c r="E19" s="61" t="s">
        <v>44</v>
      </c>
      <c r="F19" s="61"/>
    </row>
    <row r="20" spans="1:6" x14ac:dyDescent="0.25">
      <c r="A20" s="183"/>
      <c r="B20" s="89"/>
      <c r="C20" s="212"/>
      <c r="E20" s="61" t="s">
        <v>45</v>
      </c>
    </row>
    <row r="21" spans="1:6" x14ac:dyDescent="0.25">
      <c r="A21" s="183"/>
      <c r="B21" s="89"/>
      <c r="C21" s="212"/>
      <c r="E21" s="61" t="s">
        <v>46</v>
      </c>
    </row>
    <row r="22" spans="1:6" x14ac:dyDescent="0.25">
      <c r="A22" s="65"/>
      <c r="B22" s="89"/>
      <c r="C22" s="58"/>
      <c r="E22" s="61" t="s">
        <v>135</v>
      </c>
    </row>
    <row r="23" spans="1:6" x14ac:dyDescent="0.25">
      <c r="A23" s="65"/>
      <c r="B23" s="89"/>
      <c r="C23" s="58"/>
      <c r="E23" s="61"/>
    </row>
    <row r="24" spans="1:6" x14ac:dyDescent="0.25">
      <c r="A24" s="65"/>
      <c r="B24" s="89"/>
      <c r="C24" s="58"/>
    </row>
    <row r="25" spans="1:6" x14ac:dyDescent="0.25">
      <c r="A25" s="65"/>
      <c r="B25" s="89"/>
      <c r="C25" s="58"/>
    </row>
    <row r="26" spans="1:6" x14ac:dyDescent="0.25">
      <c r="A26" s="65"/>
      <c r="B26" s="90"/>
      <c r="C26" s="58"/>
    </row>
    <row r="27" spans="1:6" ht="15.75" x14ac:dyDescent="0.25">
      <c r="A27" s="65"/>
      <c r="B27" s="90"/>
      <c r="C27" s="58"/>
      <c r="E27" s="35"/>
    </row>
    <row r="28" spans="1:6" ht="15.75" x14ac:dyDescent="0.25">
      <c r="A28" s="65"/>
      <c r="B28" s="90" t="s">
        <v>71</v>
      </c>
      <c r="C28" s="58"/>
      <c r="E28" s="35"/>
    </row>
    <row r="29" spans="1:6" ht="15.75" x14ac:dyDescent="0.25">
      <c r="A29" s="65"/>
      <c r="B29" s="89"/>
      <c r="C29" s="58"/>
      <c r="E29" s="35"/>
    </row>
    <row r="30" spans="1:6" ht="15.75" x14ac:dyDescent="0.25">
      <c r="A30" s="65"/>
      <c r="B30" s="89"/>
      <c r="C30" s="58"/>
      <c r="E30" s="35"/>
    </row>
    <row r="31" spans="1:6" ht="15.75" x14ac:dyDescent="0.25">
      <c r="A31" s="65"/>
      <c r="B31" s="89"/>
      <c r="C31" s="58"/>
      <c r="E31" s="35"/>
    </row>
    <row r="32" spans="1:6" x14ac:dyDescent="0.25">
      <c r="A32" s="65"/>
      <c r="B32" s="65"/>
      <c r="C32" s="72"/>
    </row>
    <row r="33" spans="1:11" x14ac:dyDescent="0.25">
      <c r="A33" s="65"/>
      <c r="B33" s="65"/>
      <c r="C33" s="72"/>
    </row>
    <row r="34" spans="1:11" x14ac:dyDescent="0.25">
      <c r="A34" s="65"/>
      <c r="B34" s="65"/>
      <c r="C34" s="72"/>
    </row>
    <row r="35" spans="1:11" x14ac:dyDescent="0.25">
      <c r="A35" s="65"/>
      <c r="B35" s="65"/>
      <c r="C35" s="72"/>
    </row>
    <row r="36" spans="1:11" x14ac:dyDescent="0.25">
      <c r="A36" s="65"/>
      <c r="B36" s="65"/>
      <c r="C36" s="72"/>
    </row>
    <row r="37" spans="1:11" x14ac:dyDescent="0.25">
      <c r="A37" s="65"/>
      <c r="B37" s="65"/>
      <c r="C37" s="73"/>
    </row>
    <row r="38" spans="1:11" x14ac:dyDescent="0.25">
      <c r="A38" s="65"/>
      <c r="B38" s="65"/>
      <c r="C38" s="65"/>
    </row>
    <row r="39" spans="1:11" x14ac:dyDescent="0.25">
      <c r="B39" s="64"/>
      <c r="C39" s="64">
        <f>SUM(C9:C38)</f>
        <v>841</v>
      </c>
      <c r="D39" s="61" t="s">
        <v>48</v>
      </c>
    </row>
    <row r="40" spans="1:11" x14ac:dyDescent="0.25">
      <c r="A40" s="64">
        <f>SUM(A9:A38)</f>
        <v>10</v>
      </c>
      <c r="B40" s="61" t="s">
        <v>49</v>
      </c>
    </row>
    <row r="41" spans="1:11" x14ac:dyDescent="0.25">
      <c r="B41" s="180">
        <f>C39/A40</f>
        <v>84.1</v>
      </c>
      <c r="C41" s="61" t="s">
        <v>50</v>
      </c>
    </row>
    <row r="42" spans="1:11" x14ac:dyDescent="0.25">
      <c r="D42" s="65">
        <v>100</v>
      </c>
      <c r="E42" s="61" t="s">
        <v>51</v>
      </c>
    </row>
    <row r="43" spans="1:11" x14ac:dyDescent="0.25">
      <c r="D43" s="67">
        <f>B41/D42</f>
        <v>0.84099999999999997</v>
      </c>
      <c r="E43" s="61" t="s">
        <v>52</v>
      </c>
    </row>
    <row r="45" spans="1:11" ht="24" customHeight="1" x14ac:dyDescent="0.25">
      <c r="A45" s="96" t="s">
        <v>148</v>
      </c>
    </row>
    <row r="46" spans="1:11" x14ac:dyDescent="0.25">
      <c r="A46" s="75"/>
      <c r="B46" s="75"/>
      <c r="C46" s="75"/>
      <c r="D46" s="76"/>
      <c r="E46" s="76"/>
      <c r="F46" s="76"/>
      <c r="G46" s="76"/>
      <c r="H46" s="76"/>
      <c r="I46" s="76"/>
      <c r="J46" s="76"/>
      <c r="K46" s="76"/>
    </row>
    <row r="47" spans="1:11" x14ac:dyDescent="0.25">
      <c r="A47" s="75"/>
      <c r="B47" s="75"/>
      <c r="C47" s="75"/>
      <c r="D47" s="76"/>
      <c r="E47" s="76"/>
      <c r="F47" s="76"/>
      <c r="G47" s="76"/>
      <c r="H47" s="76"/>
      <c r="I47" s="76"/>
      <c r="J47" s="76"/>
      <c r="K47" s="76"/>
    </row>
    <row r="48" spans="1:11" x14ac:dyDescent="0.25">
      <c r="A48" s="75"/>
      <c r="B48" s="75"/>
      <c r="C48" s="75"/>
      <c r="D48" s="76"/>
      <c r="E48" s="76"/>
      <c r="F48" s="76"/>
      <c r="G48" s="76"/>
      <c r="H48" s="76"/>
      <c r="I48" s="76"/>
      <c r="J48" s="76"/>
      <c r="K48" s="76"/>
    </row>
    <row r="49" spans="1:11" x14ac:dyDescent="0.25">
      <c r="A49" s="75"/>
      <c r="B49" s="75"/>
      <c r="C49" s="75"/>
      <c r="D49" s="76"/>
      <c r="E49" s="76"/>
      <c r="F49" s="76"/>
      <c r="G49" s="76"/>
      <c r="H49" s="76"/>
      <c r="I49" s="76"/>
      <c r="J49" s="76"/>
      <c r="K49" s="76"/>
    </row>
    <row r="50" spans="1:11" x14ac:dyDescent="0.25">
      <c r="A50" s="75"/>
      <c r="B50" s="75"/>
      <c r="C50" s="75"/>
      <c r="D50" s="76"/>
      <c r="E50" s="76"/>
      <c r="F50" s="76"/>
      <c r="G50" s="76"/>
      <c r="H50" s="76"/>
      <c r="I50" s="76"/>
      <c r="J50" s="76"/>
      <c r="K50" s="76"/>
    </row>
    <row r="51" spans="1:11" x14ac:dyDescent="0.25">
      <c r="A51" s="75"/>
      <c r="B51" s="75"/>
      <c r="C51" s="75"/>
      <c r="D51" s="76"/>
      <c r="E51" s="76"/>
      <c r="F51" s="76"/>
      <c r="G51" s="76"/>
      <c r="H51" s="76"/>
      <c r="I51" s="76"/>
      <c r="J51" s="76"/>
      <c r="K51" s="76"/>
    </row>
  </sheetData>
  <pageMargins left="0.7" right="0.7" top="0.75" bottom="0.75" header="0.3" footer="0.3"/>
  <pageSetup scale="75"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50"/>
  <sheetViews>
    <sheetView topLeftCell="A37" workbookViewId="0">
      <selection activeCell="L45" sqref="L45"/>
    </sheetView>
  </sheetViews>
  <sheetFormatPr defaultColWidth="9.140625" defaultRowHeight="15" x14ac:dyDescent="0.25"/>
  <cols>
    <col min="1" max="1" width="5.28515625" style="61" customWidth="1"/>
    <col min="2" max="2" width="9.140625" style="61"/>
    <col min="3" max="3" width="10.28515625" style="61" customWidth="1"/>
    <col min="4" max="16384" width="9.140625" style="59"/>
  </cols>
  <sheetData>
    <row r="1" spans="1:15" ht="21" x14ac:dyDescent="0.35">
      <c r="A1" s="63" t="s">
        <v>205</v>
      </c>
    </row>
    <row r="2" spans="1:15" x14ac:dyDescent="0.25">
      <c r="B2" s="65">
        <v>1.2</v>
      </c>
      <c r="C2" s="61" t="s">
        <v>24</v>
      </c>
      <c r="D2" s="297" t="s">
        <v>246</v>
      </c>
      <c r="E2" s="104"/>
    </row>
    <row r="3" spans="1:15" x14ac:dyDescent="0.25">
      <c r="B3" s="65" t="s">
        <v>68</v>
      </c>
      <c r="C3" s="61" t="s">
        <v>26</v>
      </c>
      <c r="D3" s="297" t="s">
        <v>245</v>
      </c>
    </row>
    <row r="4" spans="1:15" x14ac:dyDescent="0.25">
      <c r="B4" s="25" t="s">
        <v>27</v>
      </c>
      <c r="D4" s="26" t="s">
        <v>298</v>
      </c>
      <c r="E4" s="66"/>
      <c r="F4" s="66"/>
      <c r="G4" s="66"/>
      <c r="H4" s="66"/>
      <c r="I4" s="66"/>
      <c r="J4" s="66"/>
    </row>
    <row r="5" spans="1:15" x14ac:dyDescent="0.25">
      <c r="B5" s="28"/>
    </row>
    <row r="6" spans="1:15" x14ac:dyDescent="0.25">
      <c r="F6" s="26" t="s">
        <v>29</v>
      </c>
      <c r="G6" s="26"/>
      <c r="H6" s="26" t="s">
        <v>174</v>
      </c>
      <c r="I6" s="26"/>
      <c r="J6" s="26"/>
    </row>
    <row r="7" spans="1:15" ht="26.25" x14ac:dyDescent="0.25">
      <c r="A7" s="60" t="s">
        <v>31</v>
      </c>
      <c r="B7" s="60" t="s">
        <v>32</v>
      </c>
      <c r="C7" s="60" t="s">
        <v>33</v>
      </c>
    </row>
    <row r="8" spans="1:15" x14ac:dyDescent="0.25">
      <c r="B8" s="62" t="s">
        <v>34</v>
      </c>
      <c r="C8" s="62" t="s">
        <v>3</v>
      </c>
    </row>
    <row r="9" spans="1:15" x14ac:dyDescent="0.25">
      <c r="A9" s="184">
        <v>1</v>
      </c>
      <c r="B9" s="33"/>
      <c r="C9" s="33">
        <v>50</v>
      </c>
      <c r="E9" s="61" t="s">
        <v>35</v>
      </c>
      <c r="F9" s="61"/>
    </row>
    <row r="10" spans="1:15" x14ac:dyDescent="0.25">
      <c r="A10" s="184">
        <v>1</v>
      </c>
      <c r="B10" s="33"/>
      <c r="C10" s="33">
        <v>50</v>
      </c>
      <c r="E10" s="61" t="s">
        <v>36</v>
      </c>
      <c r="F10" s="61"/>
    </row>
    <row r="11" spans="1:15" x14ac:dyDescent="0.25">
      <c r="A11" s="184">
        <v>1</v>
      </c>
      <c r="B11" s="33"/>
      <c r="C11" s="33">
        <v>50</v>
      </c>
      <c r="E11" s="61" t="s">
        <v>37</v>
      </c>
      <c r="F11" s="61"/>
    </row>
    <row r="12" spans="1:15" x14ac:dyDescent="0.25">
      <c r="A12" s="184">
        <v>1</v>
      </c>
      <c r="B12" s="33"/>
      <c r="C12" s="33">
        <v>50</v>
      </c>
      <c r="E12" s="61"/>
      <c r="F12" s="61"/>
    </row>
    <row r="13" spans="1:15" x14ac:dyDescent="0.25">
      <c r="A13" s="184">
        <v>1</v>
      </c>
      <c r="B13" s="33"/>
      <c r="C13" s="33">
        <v>50</v>
      </c>
      <c r="E13" s="61" t="s">
        <v>38</v>
      </c>
      <c r="F13" s="61"/>
    </row>
    <row r="14" spans="1:15" x14ac:dyDescent="0.25">
      <c r="A14" s="184">
        <v>1</v>
      </c>
      <c r="B14" s="33"/>
      <c r="C14" s="33">
        <v>0</v>
      </c>
      <c r="E14" s="61" t="s">
        <v>39</v>
      </c>
      <c r="F14" s="61"/>
    </row>
    <row r="15" spans="1:15" x14ac:dyDescent="0.25">
      <c r="A15" s="184">
        <v>1</v>
      </c>
      <c r="B15" s="33"/>
      <c r="C15" s="33">
        <v>50</v>
      </c>
      <c r="E15" s="61" t="s">
        <v>40</v>
      </c>
      <c r="F15" s="61"/>
    </row>
    <row r="16" spans="1:15" x14ac:dyDescent="0.25">
      <c r="A16" s="184">
        <v>1</v>
      </c>
      <c r="B16" s="33"/>
      <c r="C16" s="33">
        <v>0</v>
      </c>
      <c r="E16" s="61" t="s">
        <v>41</v>
      </c>
      <c r="F16" s="61"/>
      <c r="O16" s="181"/>
    </row>
    <row r="17" spans="1:6" x14ac:dyDescent="0.25">
      <c r="A17" s="184">
        <v>1</v>
      </c>
      <c r="B17" s="33"/>
      <c r="C17" s="33">
        <v>50</v>
      </c>
      <c r="E17" s="61" t="s">
        <v>42</v>
      </c>
      <c r="F17" s="61"/>
    </row>
    <row r="18" spans="1:6" x14ac:dyDescent="0.25">
      <c r="A18" s="184"/>
      <c r="B18" s="33"/>
      <c r="C18" s="33"/>
      <c r="E18" s="61" t="s">
        <v>43</v>
      </c>
      <c r="F18" s="61"/>
    </row>
    <row r="19" spans="1:6" x14ac:dyDescent="0.25">
      <c r="A19" s="65"/>
      <c r="B19" s="65"/>
      <c r="C19" s="72"/>
      <c r="E19" s="61" t="s">
        <v>44</v>
      </c>
      <c r="F19" s="61"/>
    </row>
    <row r="20" spans="1:6" x14ac:dyDescent="0.25">
      <c r="A20" s="65"/>
      <c r="B20" s="65"/>
      <c r="C20" s="72"/>
      <c r="E20" s="61" t="s">
        <v>45</v>
      </c>
    </row>
    <row r="21" spans="1:6" x14ac:dyDescent="0.25">
      <c r="A21" s="65"/>
      <c r="B21" s="65"/>
      <c r="C21" s="72"/>
      <c r="E21" s="61" t="s">
        <v>46</v>
      </c>
    </row>
    <row r="22" spans="1:6" x14ac:dyDescent="0.25">
      <c r="A22" s="65"/>
      <c r="B22" s="65"/>
      <c r="C22" s="72"/>
      <c r="E22" s="61" t="s">
        <v>47</v>
      </c>
    </row>
    <row r="23" spans="1:6" x14ac:dyDescent="0.25">
      <c r="A23" s="65"/>
      <c r="B23" s="65"/>
      <c r="C23" s="72"/>
      <c r="E23" s="61" t="s">
        <v>162</v>
      </c>
    </row>
    <row r="24" spans="1:6" x14ac:dyDescent="0.25">
      <c r="A24" s="65"/>
      <c r="B24" s="65"/>
      <c r="C24" s="72"/>
    </row>
    <row r="25" spans="1:6" x14ac:dyDescent="0.25">
      <c r="A25" s="65"/>
      <c r="B25" s="65" t="s">
        <v>71</v>
      </c>
      <c r="C25" s="72" t="s">
        <v>71</v>
      </c>
    </row>
    <row r="26" spans="1:6" x14ac:dyDescent="0.25">
      <c r="A26" s="65"/>
      <c r="B26" s="65"/>
      <c r="C26" s="72"/>
    </row>
    <row r="27" spans="1:6" ht="15.75" x14ac:dyDescent="0.25">
      <c r="A27" s="65"/>
      <c r="B27" s="65"/>
      <c r="C27" s="72"/>
      <c r="E27" s="35"/>
    </row>
    <row r="28" spans="1:6" ht="15.75" x14ac:dyDescent="0.25">
      <c r="A28" s="65"/>
      <c r="B28" s="65"/>
      <c r="C28" s="72"/>
      <c r="E28" s="35"/>
    </row>
    <row r="29" spans="1:6" ht="15.75" x14ac:dyDescent="0.25">
      <c r="A29" s="65"/>
      <c r="B29" s="65"/>
      <c r="C29" s="32"/>
      <c r="E29" s="35"/>
    </row>
    <row r="30" spans="1:6" ht="15.75" x14ac:dyDescent="0.25">
      <c r="A30" s="65"/>
      <c r="B30" s="65"/>
      <c r="C30" s="32"/>
      <c r="E30" s="35"/>
    </row>
    <row r="31" spans="1:6" ht="15.75" x14ac:dyDescent="0.25">
      <c r="A31" s="65"/>
      <c r="B31" s="65"/>
      <c r="C31" s="32"/>
      <c r="E31" s="35"/>
    </row>
    <row r="32" spans="1:6" x14ac:dyDescent="0.25">
      <c r="A32" s="65"/>
      <c r="B32" s="65"/>
      <c r="C32" s="72"/>
    </row>
    <row r="33" spans="1:11" x14ac:dyDescent="0.25">
      <c r="A33" s="65"/>
      <c r="B33" s="65"/>
      <c r="C33" s="72"/>
    </row>
    <row r="34" spans="1:11" x14ac:dyDescent="0.25">
      <c r="A34" s="65"/>
      <c r="B34" s="65"/>
      <c r="C34" s="72"/>
    </row>
    <row r="35" spans="1:11" x14ac:dyDescent="0.25">
      <c r="A35" s="65"/>
      <c r="B35" s="65"/>
      <c r="C35" s="72"/>
    </row>
    <row r="36" spans="1:11" x14ac:dyDescent="0.25">
      <c r="A36" s="65"/>
      <c r="B36" s="65"/>
      <c r="C36" s="72"/>
    </row>
    <row r="37" spans="1:11" x14ac:dyDescent="0.25">
      <c r="A37" s="65"/>
      <c r="B37" s="65"/>
      <c r="C37" s="73"/>
    </row>
    <row r="38" spans="1:11" x14ac:dyDescent="0.25">
      <c r="A38" s="65"/>
      <c r="B38" s="65"/>
      <c r="C38" s="65"/>
    </row>
    <row r="39" spans="1:11" x14ac:dyDescent="0.25">
      <c r="B39" s="64"/>
      <c r="C39" s="64">
        <f>SUM(C9:C38)</f>
        <v>350</v>
      </c>
      <c r="D39" s="61" t="s">
        <v>48</v>
      </c>
    </row>
    <row r="40" spans="1:11" x14ac:dyDescent="0.25">
      <c r="A40" s="64">
        <f>SUM(A9:A38)</f>
        <v>9</v>
      </c>
      <c r="B40" s="61" t="s">
        <v>49</v>
      </c>
    </row>
    <row r="41" spans="1:11" x14ac:dyDescent="0.25">
      <c r="B41" s="64">
        <f>C39/A40</f>
        <v>38.888888888888886</v>
      </c>
      <c r="C41" s="61" t="s">
        <v>50</v>
      </c>
    </row>
    <row r="42" spans="1:11" x14ac:dyDescent="0.25">
      <c r="D42" s="65">
        <v>50</v>
      </c>
      <c r="E42" s="61" t="s">
        <v>51</v>
      </c>
    </row>
    <row r="43" spans="1:11" x14ac:dyDescent="0.25">
      <c r="D43" s="67">
        <f>B41/D42</f>
        <v>0.77777777777777768</v>
      </c>
      <c r="E43" s="61" t="s">
        <v>52</v>
      </c>
    </row>
    <row r="46" spans="1:11" ht="15.75" x14ac:dyDescent="0.25">
      <c r="A46" s="153" t="s">
        <v>184</v>
      </c>
      <c r="B46" s="75"/>
      <c r="C46" s="75"/>
      <c r="D46" s="76"/>
      <c r="E46" s="76"/>
      <c r="F46" s="76"/>
      <c r="G46" s="76"/>
      <c r="H46" s="76"/>
      <c r="I46" s="76"/>
      <c r="J46" s="76"/>
      <c r="K46" s="76"/>
    </row>
    <row r="47" spans="1:11" x14ac:dyDescent="0.25">
      <c r="A47" s="75"/>
      <c r="B47" s="75"/>
      <c r="C47" s="75"/>
      <c r="D47" s="76"/>
      <c r="E47" s="76"/>
      <c r="F47" s="76"/>
      <c r="G47" s="76"/>
      <c r="H47" s="76"/>
      <c r="I47" s="76"/>
      <c r="J47" s="76"/>
      <c r="K47" s="76"/>
    </row>
    <row r="48" spans="1:11" x14ac:dyDescent="0.25">
      <c r="A48" s="75"/>
      <c r="B48" s="75"/>
      <c r="C48" s="75"/>
      <c r="D48" s="76"/>
      <c r="E48" s="76"/>
      <c r="F48" s="76"/>
      <c r="G48" s="76"/>
      <c r="H48" s="76"/>
      <c r="I48" s="76"/>
      <c r="J48" s="76"/>
      <c r="K48" s="76"/>
    </row>
    <row r="49" spans="1:11" x14ac:dyDescent="0.25">
      <c r="A49" s="75"/>
      <c r="B49" s="75"/>
      <c r="C49" s="75"/>
      <c r="D49" s="76"/>
      <c r="E49" s="76"/>
      <c r="F49" s="76"/>
      <c r="G49" s="76"/>
      <c r="H49" s="76"/>
      <c r="I49" s="76"/>
      <c r="J49" s="76"/>
      <c r="K49" s="76"/>
    </row>
    <row r="50" spans="1:11" x14ac:dyDescent="0.25">
      <c r="A50" s="75"/>
      <c r="B50" s="75"/>
      <c r="C50" s="75"/>
      <c r="D50" s="76"/>
      <c r="E50" s="76"/>
      <c r="F50" s="76"/>
      <c r="G50" s="76"/>
      <c r="H50" s="76"/>
      <c r="I50" s="76"/>
      <c r="J50" s="76"/>
      <c r="K50" s="76"/>
    </row>
  </sheetData>
  <pageMargins left="0.7" right="0.7" top="0.75" bottom="0.75" header="0.3" footer="0.3"/>
  <pageSetup scale="59" orientation="portrait" r:id="rId1"/>
  <drawing r:id="rId2"/>
  <legacyDrawing r:id="rId3"/>
  <oleObjects>
    <mc:AlternateContent xmlns:mc="http://schemas.openxmlformats.org/markup-compatibility/2006">
      <mc:Choice Requires="x14">
        <oleObject progId="Word.Document.12" shapeId="735233" r:id="rId4">
          <objectPr defaultSize="0" r:id="rId5">
            <anchor moveWithCells="1">
              <from>
                <xdr:col>1</xdr:col>
                <xdr:colOff>0</xdr:colOff>
                <xdr:row>47</xdr:row>
                <xdr:rowOff>0</xdr:rowOff>
              </from>
              <to>
                <xdr:col>14</xdr:col>
                <xdr:colOff>247650</xdr:colOff>
                <xdr:row>54</xdr:row>
                <xdr:rowOff>133350</xdr:rowOff>
              </to>
            </anchor>
          </objectPr>
        </oleObject>
      </mc:Choice>
      <mc:Fallback>
        <oleObject progId="Word.Document.12" shapeId="735233" r:id="rId4"/>
      </mc:Fallback>
    </mc:AlternateContent>
  </oleObject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K51"/>
  <sheetViews>
    <sheetView workbookViewId="0"/>
  </sheetViews>
  <sheetFormatPr defaultColWidth="9.140625" defaultRowHeight="15" x14ac:dyDescent="0.25"/>
  <cols>
    <col min="1" max="1" width="5.28515625" style="61" customWidth="1"/>
    <col min="2" max="2" width="9.140625" style="61"/>
    <col min="3" max="3" width="10.85546875" style="61" customWidth="1"/>
    <col min="4" max="16384" width="9.140625" style="59"/>
  </cols>
  <sheetData>
    <row r="1" spans="1:10" ht="21" x14ac:dyDescent="0.35">
      <c r="A1" s="63" t="s">
        <v>208</v>
      </c>
    </row>
    <row r="2" spans="1:10" x14ac:dyDescent="0.25">
      <c r="B2" s="65">
        <v>7.1</v>
      </c>
      <c r="C2" s="61" t="s">
        <v>24</v>
      </c>
      <c r="D2" s="144" t="s">
        <v>190</v>
      </c>
    </row>
    <row r="3" spans="1:10" x14ac:dyDescent="0.25">
      <c r="B3" s="65" t="s">
        <v>55</v>
      </c>
      <c r="C3" s="61" t="s">
        <v>26</v>
      </c>
      <c r="D3" s="144" t="s">
        <v>181</v>
      </c>
      <c r="E3" s="59" t="s">
        <v>71</v>
      </c>
    </row>
    <row r="4" spans="1:10" x14ac:dyDescent="0.25">
      <c r="B4" s="25" t="s">
        <v>27</v>
      </c>
      <c r="D4" s="26" t="s">
        <v>90</v>
      </c>
      <c r="E4" s="66"/>
      <c r="F4" s="66"/>
      <c r="G4" s="66"/>
      <c r="H4" s="66"/>
      <c r="I4" s="66"/>
      <c r="J4" s="66"/>
    </row>
    <row r="5" spans="1:10" x14ac:dyDescent="0.25">
      <c r="B5" s="28"/>
    </row>
    <row r="6" spans="1:10" x14ac:dyDescent="0.25">
      <c r="F6" s="26" t="s">
        <v>29</v>
      </c>
      <c r="G6" s="26"/>
      <c r="H6" s="26" t="s">
        <v>169</v>
      </c>
      <c r="I6" s="26"/>
      <c r="J6" s="26"/>
    </row>
    <row r="7" spans="1:10" ht="26.25" x14ac:dyDescent="0.25">
      <c r="A7" s="60" t="s">
        <v>31</v>
      </c>
      <c r="B7" s="60" t="s">
        <v>32</v>
      </c>
      <c r="C7" s="60" t="s">
        <v>33</v>
      </c>
    </row>
    <row r="8" spans="1:10" x14ac:dyDescent="0.25">
      <c r="A8" s="26"/>
      <c r="B8" s="185" t="s">
        <v>34</v>
      </c>
      <c r="C8" s="185" t="s">
        <v>3</v>
      </c>
    </row>
    <row r="9" spans="1:10" x14ac:dyDescent="0.25">
      <c r="A9" s="192">
        <v>1</v>
      </c>
      <c r="B9" s="191">
        <v>1</v>
      </c>
      <c r="C9" s="186">
        <v>0</v>
      </c>
      <c r="E9" s="61" t="s">
        <v>35</v>
      </c>
      <c r="F9" s="61"/>
    </row>
    <row r="10" spans="1:10" x14ac:dyDescent="0.25">
      <c r="A10" s="183">
        <v>1</v>
      </c>
      <c r="B10" s="89">
        <v>2</v>
      </c>
      <c r="C10" s="187">
        <v>96</v>
      </c>
      <c r="E10" s="61" t="s">
        <v>36</v>
      </c>
      <c r="F10" s="61"/>
    </row>
    <row r="11" spans="1:10" x14ac:dyDescent="0.25">
      <c r="A11" s="183">
        <v>1</v>
      </c>
      <c r="B11" s="89">
        <v>3</v>
      </c>
      <c r="C11" s="187">
        <v>78</v>
      </c>
      <c r="E11" s="61" t="s">
        <v>37</v>
      </c>
      <c r="F11" s="61"/>
    </row>
    <row r="12" spans="1:10" x14ac:dyDescent="0.25">
      <c r="A12" s="183">
        <v>1</v>
      </c>
      <c r="B12" s="89">
        <v>4</v>
      </c>
      <c r="C12" s="187">
        <v>0</v>
      </c>
      <c r="E12" s="61"/>
      <c r="F12" s="61"/>
    </row>
    <row r="13" spans="1:10" x14ac:dyDescent="0.25">
      <c r="A13" s="183">
        <v>1</v>
      </c>
      <c r="B13" s="89">
        <v>5</v>
      </c>
      <c r="C13" s="187">
        <v>85</v>
      </c>
      <c r="E13" s="61" t="s">
        <v>38</v>
      </c>
      <c r="F13" s="61"/>
    </row>
    <row r="14" spans="1:10" x14ac:dyDescent="0.25">
      <c r="A14" s="183">
        <v>1</v>
      </c>
      <c r="B14" s="89">
        <v>6</v>
      </c>
      <c r="C14" s="187">
        <v>0</v>
      </c>
      <c r="E14" s="61" t="s">
        <v>39</v>
      </c>
      <c r="F14" s="61"/>
    </row>
    <row r="15" spans="1:10" x14ac:dyDescent="0.25">
      <c r="A15" s="183">
        <v>1</v>
      </c>
      <c r="B15" s="89">
        <v>7</v>
      </c>
      <c r="C15" s="187">
        <v>0</v>
      </c>
      <c r="E15" s="61" t="s">
        <v>40</v>
      </c>
      <c r="F15" s="61"/>
    </row>
    <row r="16" spans="1:10" x14ac:dyDescent="0.25">
      <c r="A16" s="183">
        <v>1</v>
      </c>
      <c r="B16" s="89">
        <v>8</v>
      </c>
      <c r="C16" s="187">
        <v>76</v>
      </c>
      <c r="E16" s="61" t="s">
        <v>41</v>
      </c>
      <c r="F16" s="61"/>
    </row>
    <row r="17" spans="1:6" x14ac:dyDescent="0.25">
      <c r="A17" s="183">
        <v>1</v>
      </c>
      <c r="B17" s="89">
        <v>9</v>
      </c>
      <c r="C17" s="187">
        <v>96</v>
      </c>
      <c r="E17" s="61" t="s">
        <v>42</v>
      </c>
      <c r="F17" s="61"/>
    </row>
    <row r="18" spans="1:6" x14ac:dyDescent="0.25">
      <c r="A18" s="183">
        <v>1</v>
      </c>
      <c r="B18" s="89">
        <v>10</v>
      </c>
      <c r="C18" s="187">
        <v>78</v>
      </c>
      <c r="E18" s="61" t="s">
        <v>43</v>
      </c>
      <c r="F18" s="61"/>
    </row>
    <row r="19" spans="1:6" x14ac:dyDescent="0.25">
      <c r="A19" s="183">
        <v>1</v>
      </c>
      <c r="B19" s="89">
        <v>11</v>
      </c>
      <c r="C19" s="187">
        <v>85</v>
      </c>
      <c r="E19" s="61" t="s">
        <v>44</v>
      </c>
      <c r="F19" s="61"/>
    </row>
    <row r="20" spans="1:6" x14ac:dyDescent="0.25">
      <c r="A20" s="183">
        <v>1</v>
      </c>
      <c r="B20" s="89">
        <v>12</v>
      </c>
      <c r="C20" s="187">
        <v>83</v>
      </c>
      <c r="E20" s="61" t="s">
        <v>45</v>
      </c>
    </row>
    <row r="21" spans="1:6" x14ac:dyDescent="0.25">
      <c r="A21" s="183">
        <v>1</v>
      </c>
      <c r="B21" s="89">
        <v>13</v>
      </c>
      <c r="C21" s="187">
        <v>91</v>
      </c>
      <c r="E21" s="61" t="s">
        <v>46</v>
      </c>
    </row>
    <row r="22" spans="1:6" x14ac:dyDescent="0.25">
      <c r="A22" s="65"/>
      <c r="B22" s="89"/>
      <c r="C22" s="58"/>
      <c r="E22" s="61" t="s">
        <v>135</v>
      </c>
    </row>
    <row r="23" spans="1:6" x14ac:dyDescent="0.25">
      <c r="A23" s="65"/>
      <c r="B23" s="89"/>
      <c r="C23" s="58"/>
      <c r="E23" s="61"/>
    </row>
    <row r="24" spans="1:6" x14ac:dyDescent="0.25">
      <c r="A24" s="65"/>
      <c r="B24" s="89"/>
      <c r="C24" s="58"/>
    </row>
    <row r="25" spans="1:6" x14ac:dyDescent="0.25">
      <c r="A25" s="65"/>
      <c r="B25" s="89"/>
      <c r="C25" s="58"/>
    </row>
    <row r="26" spans="1:6" x14ac:dyDescent="0.25">
      <c r="A26" s="65"/>
      <c r="B26" s="90"/>
      <c r="C26" s="58"/>
    </row>
    <row r="27" spans="1:6" ht="15.75" x14ac:dyDescent="0.25">
      <c r="A27" s="65"/>
      <c r="B27" s="90"/>
      <c r="C27" s="58"/>
      <c r="E27" s="35"/>
    </row>
    <row r="28" spans="1:6" ht="15.75" x14ac:dyDescent="0.25">
      <c r="A28" s="65"/>
      <c r="B28" s="90" t="s">
        <v>71</v>
      </c>
      <c r="C28" s="58"/>
      <c r="E28" s="35"/>
    </row>
    <row r="29" spans="1:6" ht="15.75" x14ac:dyDescent="0.25">
      <c r="A29" s="65"/>
      <c r="B29" s="89"/>
      <c r="C29" s="58"/>
      <c r="E29" s="35"/>
    </row>
    <row r="30" spans="1:6" ht="15.75" x14ac:dyDescent="0.25">
      <c r="A30" s="65"/>
      <c r="B30" s="89"/>
      <c r="C30" s="58"/>
      <c r="E30" s="35"/>
    </row>
    <row r="31" spans="1:6" ht="15.75" x14ac:dyDescent="0.25">
      <c r="A31" s="65"/>
      <c r="B31" s="89"/>
      <c r="C31" s="58"/>
      <c r="E31" s="35"/>
    </row>
    <row r="32" spans="1:6" x14ac:dyDescent="0.25">
      <c r="A32" s="65"/>
      <c r="B32" s="65"/>
      <c r="C32" s="72"/>
    </row>
    <row r="33" spans="1:11" x14ac:dyDescent="0.25">
      <c r="A33" s="65"/>
      <c r="B33" s="65"/>
      <c r="C33" s="72"/>
    </row>
    <row r="34" spans="1:11" x14ac:dyDescent="0.25">
      <c r="A34" s="65"/>
      <c r="B34" s="65"/>
      <c r="C34" s="72"/>
    </row>
    <row r="35" spans="1:11" x14ac:dyDescent="0.25">
      <c r="A35" s="65"/>
      <c r="B35" s="65"/>
      <c r="C35" s="72"/>
    </row>
    <row r="36" spans="1:11" x14ac:dyDescent="0.25">
      <c r="A36" s="65"/>
      <c r="B36" s="65"/>
      <c r="C36" s="72"/>
    </row>
    <row r="37" spans="1:11" x14ac:dyDescent="0.25">
      <c r="A37" s="65"/>
      <c r="B37" s="65"/>
      <c r="C37" s="73"/>
    </row>
    <row r="38" spans="1:11" x14ac:dyDescent="0.25">
      <c r="A38" s="65"/>
      <c r="B38" s="65"/>
      <c r="C38" s="65"/>
    </row>
    <row r="39" spans="1:11" x14ac:dyDescent="0.25">
      <c r="B39" s="64"/>
      <c r="C39" s="64">
        <f>SUM(C9:C38)</f>
        <v>768</v>
      </c>
      <c r="D39" s="61" t="s">
        <v>48</v>
      </c>
    </row>
    <row r="40" spans="1:11" x14ac:dyDescent="0.25">
      <c r="A40" s="64">
        <f>SUM(A9:A38)</f>
        <v>13</v>
      </c>
      <c r="B40" s="61" t="s">
        <v>49</v>
      </c>
    </row>
    <row r="41" spans="1:11" x14ac:dyDescent="0.25">
      <c r="B41" s="180">
        <f>C39/A40</f>
        <v>59.07692307692308</v>
      </c>
      <c r="C41" s="61" t="s">
        <v>50</v>
      </c>
    </row>
    <row r="42" spans="1:11" x14ac:dyDescent="0.25">
      <c r="D42" s="65">
        <v>100</v>
      </c>
      <c r="E42" s="61" t="s">
        <v>51</v>
      </c>
    </row>
    <row r="43" spans="1:11" x14ac:dyDescent="0.25">
      <c r="D43" s="67">
        <f>B41/D42</f>
        <v>0.59076923076923082</v>
      </c>
      <c r="E43" s="61" t="s">
        <v>52</v>
      </c>
    </row>
    <row r="45" spans="1:11" ht="24" customHeight="1" x14ac:dyDescent="0.25">
      <c r="A45" s="96" t="s">
        <v>148</v>
      </c>
    </row>
    <row r="46" spans="1:11" x14ac:dyDescent="0.25">
      <c r="A46" s="75"/>
      <c r="B46" s="75"/>
      <c r="C46" s="75"/>
      <c r="D46" s="76"/>
      <c r="E46" s="76"/>
      <c r="F46" s="76"/>
      <c r="G46" s="76"/>
      <c r="H46" s="76"/>
      <c r="I46" s="76"/>
      <c r="J46" s="76"/>
      <c r="K46" s="76"/>
    </row>
    <row r="47" spans="1:11" x14ac:dyDescent="0.25">
      <c r="A47" s="75"/>
      <c r="B47" s="75"/>
      <c r="C47" s="75"/>
      <c r="D47" s="76"/>
      <c r="E47" s="76"/>
      <c r="F47" s="76"/>
      <c r="G47" s="76"/>
      <c r="H47" s="76"/>
      <c r="I47" s="76"/>
      <c r="J47" s="76"/>
      <c r="K47" s="76"/>
    </row>
    <row r="48" spans="1:11" x14ac:dyDescent="0.25">
      <c r="A48" s="75"/>
      <c r="B48" s="75"/>
      <c r="C48" s="75"/>
      <c r="D48" s="76"/>
      <c r="E48" s="76"/>
      <c r="F48" s="76"/>
      <c r="G48" s="76"/>
      <c r="H48" s="76"/>
      <c r="I48" s="76"/>
      <c r="J48" s="76"/>
      <c r="K48" s="76"/>
    </row>
    <row r="49" spans="1:11" x14ac:dyDescent="0.25">
      <c r="A49" s="75"/>
      <c r="B49" s="75"/>
      <c r="C49" s="75"/>
      <c r="D49" s="76"/>
      <c r="E49" s="76"/>
      <c r="F49" s="76"/>
      <c r="G49" s="76"/>
      <c r="H49" s="76"/>
      <c r="I49" s="76"/>
      <c r="J49" s="76"/>
      <c r="K49" s="76"/>
    </row>
    <row r="50" spans="1:11" x14ac:dyDescent="0.25">
      <c r="A50" s="75"/>
      <c r="B50" s="75"/>
      <c r="C50" s="75"/>
      <c r="D50" s="76"/>
      <c r="E50" s="76"/>
      <c r="F50" s="76"/>
      <c r="G50" s="76"/>
      <c r="H50" s="76"/>
      <c r="I50" s="76"/>
      <c r="J50" s="76"/>
      <c r="K50" s="76"/>
    </row>
    <row r="51" spans="1:11" x14ac:dyDescent="0.25">
      <c r="A51" s="75"/>
      <c r="B51" s="75"/>
      <c r="C51" s="75"/>
      <c r="D51" s="76"/>
      <c r="E51" s="76"/>
      <c r="F51" s="76"/>
      <c r="G51" s="76"/>
      <c r="H51" s="76"/>
      <c r="I51" s="76"/>
      <c r="J51" s="76"/>
      <c r="K51" s="76"/>
    </row>
  </sheetData>
  <pageMargins left="0.7" right="0.7" top="0.75" bottom="0.75" header="0.3" footer="0.3"/>
  <pageSetup scale="75" orientation="portrait" r:id="rId1"/>
  <drawing r:id="rId2"/>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9"/>
  <dimension ref="A1:K51"/>
  <sheetViews>
    <sheetView topLeftCell="A21" zoomScale="85" zoomScaleNormal="85" workbookViewId="0">
      <selection activeCell="I39" sqref="I39"/>
    </sheetView>
  </sheetViews>
  <sheetFormatPr defaultColWidth="9.140625" defaultRowHeight="15" x14ac:dyDescent="0.25"/>
  <cols>
    <col min="1" max="1" width="5.28515625" style="61" customWidth="1"/>
    <col min="2" max="3" width="9.140625" style="61"/>
    <col min="4" max="16384" width="9.140625" style="59"/>
  </cols>
  <sheetData>
    <row r="1" spans="1:10" ht="21" x14ac:dyDescent="0.35">
      <c r="A1" s="63" t="s">
        <v>66</v>
      </c>
    </row>
    <row r="2" spans="1:10" x14ac:dyDescent="0.25">
      <c r="B2" s="65">
        <v>7.1</v>
      </c>
      <c r="C2" s="61" t="s">
        <v>24</v>
      </c>
      <c r="E2" s="59" t="s">
        <v>95</v>
      </c>
    </row>
    <row r="3" spans="1:10" x14ac:dyDescent="0.25">
      <c r="B3" s="65" t="s">
        <v>96</v>
      </c>
      <c r="C3" s="61" t="s">
        <v>26</v>
      </c>
      <c r="E3" s="59" t="s">
        <v>71</v>
      </c>
    </row>
    <row r="4" spans="1:10" x14ac:dyDescent="0.25">
      <c r="B4" s="25" t="s">
        <v>27</v>
      </c>
      <c r="D4" s="26" t="s">
        <v>90</v>
      </c>
      <c r="E4" s="66"/>
      <c r="F4" s="66"/>
      <c r="G4" s="66"/>
      <c r="H4" s="66"/>
      <c r="I4" s="66"/>
      <c r="J4" s="66"/>
    </row>
    <row r="5" spans="1:10" x14ac:dyDescent="0.25">
      <c r="B5" s="28"/>
    </row>
    <row r="6" spans="1:10" x14ac:dyDescent="0.25">
      <c r="F6" s="26" t="s">
        <v>29</v>
      </c>
      <c r="G6" s="26"/>
      <c r="H6" s="26" t="s">
        <v>89</v>
      </c>
      <c r="I6" s="26"/>
      <c r="J6" s="26"/>
    </row>
    <row r="7" spans="1:10" ht="26.25" x14ac:dyDescent="0.25">
      <c r="A7" s="60" t="s">
        <v>31</v>
      </c>
      <c r="B7" s="60" t="s">
        <v>32</v>
      </c>
      <c r="C7" s="60" t="s">
        <v>33</v>
      </c>
    </row>
    <row r="8" spans="1:10" x14ac:dyDescent="0.25">
      <c r="B8" s="62" t="s">
        <v>34</v>
      </c>
      <c r="C8" s="58" t="s">
        <v>3</v>
      </c>
    </row>
    <row r="9" spans="1:10" x14ac:dyDescent="0.25">
      <c r="A9" s="65">
        <v>1</v>
      </c>
      <c r="B9" s="89">
        <v>1</v>
      </c>
      <c r="C9" s="58">
        <v>23.99</v>
      </c>
      <c r="E9" s="61" t="s">
        <v>35</v>
      </c>
      <c r="F9" s="61"/>
    </row>
    <row r="10" spans="1:10" x14ac:dyDescent="0.25">
      <c r="A10" s="65">
        <v>1</v>
      </c>
      <c r="B10" s="89">
        <v>2</v>
      </c>
      <c r="C10" s="58">
        <v>23.97</v>
      </c>
      <c r="E10" s="61" t="s">
        <v>36</v>
      </c>
      <c r="F10" s="61"/>
    </row>
    <row r="11" spans="1:10" x14ac:dyDescent="0.25">
      <c r="A11" s="65">
        <v>1</v>
      </c>
      <c r="B11" s="89">
        <v>3</v>
      </c>
      <c r="C11" s="58">
        <v>23.87</v>
      </c>
      <c r="E11" s="61" t="s">
        <v>37</v>
      </c>
      <c r="F11" s="61"/>
    </row>
    <row r="12" spans="1:10" x14ac:dyDescent="0.25">
      <c r="A12" s="65">
        <v>1</v>
      </c>
      <c r="B12" s="89">
        <v>4</v>
      </c>
      <c r="C12" s="58">
        <v>23.96</v>
      </c>
      <c r="E12" s="61"/>
      <c r="F12" s="61"/>
    </row>
    <row r="13" spans="1:10" x14ac:dyDescent="0.25">
      <c r="A13" s="65">
        <v>1</v>
      </c>
      <c r="B13" s="89">
        <v>5</v>
      </c>
      <c r="C13" s="58">
        <v>23.96</v>
      </c>
      <c r="E13" s="61" t="s">
        <v>38</v>
      </c>
      <c r="F13" s="61"/>
    </row>
    <row r="14" spans="1:10" x14ac:dyDescent="0.25">
      <c r="A14" s="65">
        <v>1</v>
      </c>
      <c r="B14" s="89">
        <v>6</v>
      </c>
      <c r="C14" s="58">
        <v>23.8</v>
      </c>
      <c r="E14" s="61" t="s">
        <v>39</v>
      </c>
      <c r="F14" s="61"/>
    </row>
    <row r="15" spans="1:10" x14ac:dyDescent="0.25">
      <c r="A15" s="65">
        <v>1</v>
      </c>
      <c r="B15" s="89">
        <v>7</v>
      </c>
      <c r="C15" s="58">
        <v>23.83</v>
      </c>
      <c r="E15" s="61" t="s">
        <v>40</v>
      </c>
      <c r="F15" s="61"/>
    </row>
    <row r="16" spans="1:10" x14ac:dyDescent="0.25">
      <c r="A16" s="65"/>
      <c r="B16" s="89"/>
      <c r="C16" s="58"/>
      <c r="E16" s="61" t="s">
        <v>41</v>
      </c>
      <c r="F16" s="61"/>
    </row>
    <row r="17" spans="1:6" x14ac:dyDescent="0.25">
      <c r="A17" s="65"/>
      <c r="B17" s="89"/>
      <c r="C17" s="58"/>
      <c r="E17" s="61" t="s">
        <v>42</v>
      </c>
      <c r="F17" s="61"/>
    </row>
    <row r="18" spans="1:6" x14ac:dyDescent="0.25">
      <c r="A18" s="65"/>
      <c r="B18" s="89"/>
      <c r="C18" s="58"/>
      <c r="E18" s="61" t="s">
        <v>43</v>
      </c>
      <c r="F18" s="61"/>
    </row>
    <row r="19" spans="1:6" x14ac:dyDescent="0.25">
      <c r="A19" s="65"/>
      <c r="B19" s="89"/>
      <c r="C19" s="58"/>
      <c r="E19" s="61" t="s">
        <v>44</v>
      </c>
      <c r="F19" s="61"/>
    </row>
    <row r="20" spans="1:6" x14ac:dyDescent="0.25">
      <c r="A20" s="65"/>
      <c r="B20" s="89"/>
      <c r="C20" s="58"/>
      <c r="E20" s="61" t="s">
        <v>45</v>
      </c>
    </row>
    <row r="21" spans="1:6" x14ac:dyDescent="0.25">
      <c r="A21" s="65"/>
      <c r="B21" s="89"/>
      <c r="C21" s="58"/>
      <c r="E21" s="61" t="s">
        <v>46</v>
      </c>
    </row>
    <row r="22" spans="1:6" x14ac:dyDescent="0.25">
      <c r="A22" s="65"/>
      <c r="B22" s="89"/>
      <c r="C22" s="58"/>
    </row>
    <row r="23" spans="1:6" x14ac:dyDescent="0.25">
      <c r="A23" s="65"/>
      <c r="B23" s="89"/>
      <c r="C23" s="58"/>
      <c r="E23" s="61" t="s">
        <v>47</v>
      </c>
    </row>
    <row r="24" spans="1:6" x14ac:dyDescent="0.25">
      <c r="A24" s="65"/>
      <c r="B24" s="89"/>
      <c r="C24" s="58"/>
      <c r="E24" s="61" t="s">
        <v>163</v>
      </c>
    </row>
    <row r="25" spans="1:6" x14ac:dyDescent="0.25">
      <c r="A25" s="65"/>
      <c r="B25" s="89"/>
      <c r="C25" s="58"/>
    </row>
    <row r="26" spans="1:6" x14ac:dyDescent="0.25">
      <c r="A26" s="65"/>
      <c r="B26" s="90"/>
      <c r="C26" s="58"/>
    </row>
    <row r="27" spans="1:6" ht="15.75" x14ac:dyDescent="0.25">
      <c r="A27" s="65"/>
      <c r="B27" s="90"/>
      <c r="C27" s="58"/>
      <c r="E27" s="35"/>
    </row>
    <row r="28" spans="1:6" ht="15.75" x14ac:dyDescent="0.25">
      <c r="A28" s="65"/>
      <c r="B28" s="90" t="s">
        <v>71</v>
      </c>
      <c r="C28" s="58"/>
      <c r="E28" s="35"/>
    </row>
    <row r="29" spans="1:6" ht="15.75" x14ac:dyDescent="0.25">
      <c r="A29" s="65"/>
      <c r="B29" s="89"/>
      <c r="C29" s="58"/>
      <c r="E29" s="35"/>
    </row>
    <row r="30" spans="1:6" ht="15.75" x14ac:dyDescent="0.25">
      <c r="A30" s="65"/>
      <c r="B30" s="89"/>
      <c r="C30" s="58"/>
      <c r="E30" s="35"/>
    </row>
    <row r="31" spans="1:6" ht="15.75" x14ac:dyDescent="0.25">
      <c r="A31" s="65"/>
      <c r="B31" s="89"/>
      <c r="C31" s="58"/>
      <c r="E31" s="35"/>
    </row>
    <row r="32" spans="1:6" x14ac:dyDescent="0.25">
      <c r="A32" s="65"/>
      <c r="B32" s="65"/>
      <c r="C32" s="72"/>
    </row>
    <row r="33" spans="1:11" x14ac:dyDescent="0.25">
      <c r="A33" s="65"/>
      <c r="B33" s="65"/>
      <c r="C33" s="72"/>
    </row>
    <row r="34" spans="1:11" x14ac:dyDescent="0.25">
      <c r="A34" s="65"/>
      <c r="B34" s="65"/>
      <c r="C34" s="72"/>
    </row>
    <row r="35" spans="1:11" x14ac:dyDescent="0.25">
      <c r="A35" s="65"/>
      <c r="B35" s="65"/>
      <c r="C35" s="72"/>
    </row>
    <row r="36" spans="1:11" x14ac:dyDescent="0.25">
      <c r="A36" s="65"/>
      <c r="B36" s="65"/>
      <c r="C36" s="72"/>
    </row>
    <row r="37" spans="1:11" x14ac:dyDescent="0.25">
      <c r="A37" s="65"/>
      <c r="B37" s="65"/>
      <c r="C37" s="73"/>
    </row>
    <row r="38" spans="1:11" x14ac:dyDescent="0.25">
      <c r="A38" s="65"/>
      <c r="B38" s="65"/>
      <c r="C38" s="65"/>
    </row>
    <row r="39" spans="1:11" x14ac:dyDescent="0.25">
      <c r="C39" s="64">
        <f>SUM(C9:C38)</f>
        <v>167.38</v>
      </c>
      <c r="D39" s="61" t="s">
        <v>48</v>
      </c>
    </row>
    <row r="40" spans="1:11" x14ac:dyDescent="0.25">
      <c r="A40" s="64">
        <f>SUM(A9:A38)</f>
        <v>7</v>
      </c>
      <c r="B40" s="61" t="s">
        <v>49</v>
      </c>
    </row>
    <row r="41" spans="1:11" x14ac:dyDescent="0.25">
      <c r="B41" s="64">
        <f>C39/A40</f>
        <v>23.911428571428569</v>
      </c>
      <c r="C41" s="61" t="s">
        <v>50</v>
      </c>
    </row>
    <row r="42" spans="1:11" x14ac:dyDescent="0.25">
      <c r="D42" s="65">
        <v>25</v>
      </c>
      <c r="E42" s="61" t="s">
        <v>51</v>
      </c>
    </row>
    <row r="43" spans="1:11" x14ac:dyDescent="0.25">
      <c r="D43" s="67">
        <f>'7.2 AY20'!D43</f>
        <v>1</v>
      </c>
      <c r="E43" s="61" t="s">
        <v>52</v>
      </c>
    </row>
    <row r="45" spans="1:11" ht="24" customHeight="1" x14ac:dyDescent="0.25"/>
    <row r="46" spans="1:11" x14ac:dyDescent="0.25">
      <c r="A46" s="75"/>
      <c r="B46" s="75"/>
      <c r="C46" s="75"/>
      <c r="D46" s="76"/>
      <c r="E46" s="76"/>
      <c r="F46" s="76"/>
      <c r="G46" s="76"/>
      <c r="H46" s="76"/>
      <c r="I46" s="76"/>
      <c r="J46" s="76"/>
      <c r="K46" s="76"/>
    </row>
    <row r="47" spans="1:11" x14ac:dyDescent="0.25">
      <c r="A47" s="75"/>
      <c r="B47" s="75"/>
      <c r="C47" s="75"/>
      <c r="D47" s="76"/>
      <c r="E47" s="76"/>
      <c r="F47" s="76"/>
      <c r="G47" s="76"/>
      <c r="H47" s="76"/>
      <c r="I47" s="76"/>
      <c r="J47" s="76"/>
      <c r="K47" s="76"/>
    </row>
    <row r="48" spans="1:11" x14ac:dyDescent="0.25">
      <c r="A48" s="75"/>
      <c r="B48" s="75"/>
      <c r="C48" s="75"/>
      <c r="D48" s="76"/>
      <c r="E48" s="76"/>
      <c r="F48" s="76"/>
      <c r="G48" s="76"/>
      <c r="H48" s="76"/>
      <c r="I48" s="76"/>
      <c r="J48" s="76"/>
      <c r="K48" s="76"/>
    </row>
    <row r="49" spans="1:11" x14ac:dyDescent="0.25">
      <c r="A49" s="75"/>
      <c r="B49" s="75"/>
      <c r="C49" s="75"/>
      <c r="D49" s="76"/>
      <c r="E49" s="76"/>
      <c r="F49" s="76"/>
      <c r="G49" s="76"/>
      <c r="H49" s="76"/>
      <c r="I49" s="76"/>
      <c r="J49" s="76"/>
      <c r="K49" s="76"/>
    </row>
    <row r="50" spans="1:11" x14ac:dyDescent="0.25">
      <c r="A50" s="75"/>
      <c r="B50" s="75"/>
      <c r="C50" s="75"/>
      <c r="D50" s="76"/>
      <c r="E50" s="76"/>
      <c r="F50" s="76"/>
      <c r="G50" s="76"/>
      <c r="H50" s="76"/>
      <c r="I50" s="76"/>
      <c r="J50" s="76"/>
      <c r="K50" s="76"/>
    </row>
    <row r="51" spans="1:11" x14ac:dyDescent="0.25">
      <c r="A51" s="75"/>
      <c r="B51" s="75"/>
      <c r="C51" s="75"/>
      <c r="D51" s="76"/>
      <c r="E51" s="76"/>
      <c r="F51" s="76"/>
      <c r="G51" s="76"/>
      <c r="H51" s="76"/>
      <c r="I51" s="76"/>
      <c r="J51" s="76"/>
      <c r="K51" s="76"/>
    </row>
  </sheetData>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29697" r:id="rId4">
          <objectPr defaultSize="0" autoPict="0" r:id="rId5">
            <anchor moveWithCells="1">
              <from>
                <xdr:col>1</xdr:col>
                <xdr:colOff>0</xdr:colOff>
                <xdr:row>45</xdr:row>
                <xdr:rowOff>0</xdr:rowOff>
              </from>
              <to>
                <xdr:col>15</xdr:col>
                <xdr:colOff>257175</xdr:colOff>
                <xdr:row>105</xdr:row>
                <xdr:rowOff>76200</xdr:rowOff>
              </to>
            </anchor>
          </objectPr>
        </oleObject>
      </mc:Choice>
      <mc:Fallback>
        <oleObject progId="Word.Document.12" shapeId="29697" r:id="rId4"/>
      </mc:Fallback>
    </mc:AlternateContent>
  </oleObjects>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1"/>
  <sheetViews>
    <sheetView topLeftCell="A25" workbookViewId="0">
      <selection activeCell="M38" sqref="M38"/>
    </sheetView>
  </sheetViews>
  <sheetFormatPr defaultColWidth="9.140625" defaultRowHeight="15" x14ac:dyDescent="0.25"/>
  <cols>
    <col min="1" max="1" width="5.28515625" style="61" customWidth="1"/>
    <col min="2" max="2" width="11.5703125" style="61" customWidth="1"/>
    <col min="3" max="3" width="10.85546875" style="61" customWidth="1"/>
    <col min="4" max="4" width="11.140625" style="59" customWidth="1"/>
    <col min="5" max="16384" width="9.140625" style="59"/>
  </cols>
  <sheetData>
    <row r="1" spans="1:10" ht="21" x14ac:dyDescent="0.35">
      <c r="A1" s="63" t="s">
        <v>208</v>
      </c>
    </row>
    <row r="2" spans="1:10" x14ac:dyDescent="0.25">
      <c r="B2" s="65">
        <v>7.2</v>
      </c>
      <c r="C2" s="61" t="s">
        <v>24</v>
      </c>
      <c r="D2" s="297" t="s">
        <v>274</v>
      </c>
    </row>
    <row r="3" spans="1:10" x14ac:dyDescent="0.25">
      <c r="B3" s="65" t="s">
        <v>272</v>
      </c>
      <c r="C3" s="61" t="s">
        <v>26</v>
      </c>
      <c r="D3" s="297" t="s">
        <v>247</v>
      </c>
      <c r="E3" s="59" t="s">
        <v>71</v>
      </c>
    </row>
    <row r="4" spans="1:10" x14ac:dyDescent="0.25">
      <c r="B4" s="25" t="s">
        <v>27</v>
      </c>
      <c r="D4" s="26" t="s">
        <v>224</v>
      </c>
      <c r="E4" s="66"/>
      <c r="F4" s="66"/>
      <c r="G4" s="66"/>
      <c r="H4" s="66"/>
      <c r="I4" s="66"/>
      <c r="J4" s="66"/>
    </row>
    <row r="5" spans="1:10" x14ac:dyDescent="0.25">
      <c r="B5" s="28"/>
    </row>
    <row r="6" spans="1:10" x14ac:dyDescent="0.25">
      <c r="F6" s="26" t="s">
        <v>29</v>
      </c>
      <c r="G6" s="26"/>
      <c r="H6" s="26" t="s">
        <v>273</v>
      </c>
      <c r="I6" s="26"/>
      <c r="J6" s="26"/>
    </row>
    <row r="7" spans="1:10" ht="26.25" x14ac:dyDescent="0.25">
      <c r="A7" s="60" t="s">
        <v>31</v>
      </c>
      <c r="B7" s="60" t="s">
        <v>32</v>
      </c>
      <c r="C7" s="60" t="s">
        <v>33</v>
      </c>
    </row>
    <row r="8" spans="1:10" x14ac:dyDescent="0.25">
      <c r="B8" s="62" t="s">
        <v>34</v>
      </c>
      <c r="C8" s="185" t="s">
        <v>3</v>
      </c>
    </row>
    <row r="9" spans="1:10" x14ac:dyDescent="0.25">
      <c r="A9" s="65">
        <v>1</v>
      </c>
      <c r="B9" s="89"/>
      <c r="C9" s="58">
        <v>100</v>
      </c>
      <c r="E9" s="61" t="s">
        <v>35</v>
      </c>
      <c r="F9" s="61"/>
    </row>
    <row r="10" spans="1:10" x14ac:dyDescent="0.25">
      <c r="A10" s="65">
        <v>1</v>
      </c>
      <c r="B10" s="89"/>
      <c r="C10" s="58">
        <v>100</v>
      </c>
      <c r="E10" s="61" t="s">
        <v>36</v>
      </c>
      <c r="F10" s="61"/>
    </row>
    <row r="11" spans="1:10" x14ac:dyDescent="0.25">
      <c r="A11" s="65">
        <v>1</v>
      </c>
      <c r="B11" s="89"/>
      <c r="C11" s="58">
        <v>100</v>
      </c>
      <c r="E11" s="61" t="s">
        <v>37</v>
      </c>
      <c r="F11" s="61"/>
    </row>
    <row r="12" spans="1:10" x14ac:dyDescent="0.25">
      <c r="A12" s="65">
        <v>1</v>
      </c>
      <c r="B12" s="89"/>
      <c r="C12" s="58">
        <v>90</v>
      </c>
      <c r="E12" s="61"/>
      <c r="F12" s="61"/>
    </row>
    <row r="13" spans="1:10" x14ac:dyDescent="0.25">
      <c r="A13" s="65">
        <v>1</v>
      </c>
      <c r="B13" s="89"/>
      <c r="C13" s="58">
        <v>90</v>
      </c>
      <c r="E13" s="61" t="s">
        <v>38</v>
      </c>
      <c r="F13" s="61"/>
    </row>
    <row r="14" spans="1:10" x14ac:dyDescent="0.25">
      <c r="A14" s="65">
        <v>1</v>
      </c>
      <c r="B14" s="89"/>
      <c r="C14" s="58">
        <v>90</v>
      </c>
      <c r="E14" s="61" t="s">
        <v>39</v>
      </c>
      <c r="F14" s="61"/>
    </row>
    <row r="15" spans="1:10" x14ac:dyDescent="0.25">
      <c r="A15" s="65">
        <v>1</v>
      </c>
      <c r="B15" s="89"/>
      <c r="C15" s="58">
        <v>0</v>
      </c>
      <c r="E15" s="61" t="s">
        <v>40</v>
      </c>
      <c r="F15" s="61"/>
    </row>
    <row r="16" spans="1:10" x14ac:dyDescent="0.25">
      <c r="A16" s="65"/>
      <c r="B16" s="89"/>
      <c r="C16" s="58"/>
      <c r="E16" s="61" t="s">
        <v>41</v>
      </c>
      <c r="F16" s="61"/>
    </row>
    <row r="17" spans="1:6" x14ac:dyDescent="0.25">
      <c r="A17" s="65"/>
      <c r="B17" s="89"/>
      <c r="C17" s="58"/>
      <c r="E17" s="61" t="s">
        <v>42</v>
      </c>
      <c r="F17" s="61"/>
    </row>
    <row r="18" spans="1:6" x14ac:dyDescent="0.25">
      <c r="A18" s="193"/>
      <c r="B18" s="89"/>
      <c r="C18" s="215"/>
      <c r="E18" s="61" t="s">
        <v>43</v>
      </c>
      <c r="F18" s="61"/>
    </row>
    <row r="19" spans="1:6" x14ac:dyDescent="0.25">
      <c r="A19" s="193"/>
      <c r="B19" s="89"/>
      <c r="C19" s="215"/>
      <c r="E19" s="61" t="s">
        <v>44</v>
      </c>
      <c r="F19" s="61"/>
    </row>
    <row r="20" spans="1:6" x14ac:dyDescent="0.25">
      <c r="A20" s="193"/>
      <c r="B20" s="89"/>
      <c r="C20" s="215"/>
      <c r="E20" s="61" t="s">
        <v>45</v>
      </c>
    </row>
    <row r="21" spans="1:6" x14ac:dyDescent="0.25">
      <c r="A21" s="193"/>
      <c r="B21" s="89"/>
      <c r="C21" s="215"/>
      <c r="E21" s="61" t="s">
        <v>46</v>
      </c>
    </row>
    <row r="22" spans="1:6" x14ac:dyDescent="0.25">
      <c r="A22" s="193"/>
      <c r="B22" s="89"/>
      <c r="C22" s="215"/>
      <c r="E22" s="61" t="s">
        <v>135</v>
      </c>
    </row>
    <row r="23" spans="1:6" x14ac:dyDescent="0.25">
      <c r="A23" s="193"/>
      <c r="B23" s="89"/>
      <c r="C23" s="64"/>
      <c r="E23" s="61"/>
    </row>
    <row r="24" spans="1:6" x14ac:dyDescent="0.25">
      <c r="A24" s="193"/>
      <c r="B24" s="89"/>
      <c r="C24" s="64"/>
    </row>
    <row r="25" spans="1:6" x14ac:dyDescent="0.25">
      <c r="A25" s="89"/>
      <c r="B25" s="89"/>
      <c r="C25" s="58"/>
    </row>
    <row r="26" spans="1:6" x14ac:dyDescent="0.25">
      <c r="A26" s="89"/>
      <c r="B26" s="90"/>
      <c r="C26" s="58"/>
    </row>
    <row r="27" spans="1:6" ht="15.75" x14ac:dyDescent="0.25">
      <c r="A27" s="89"/>
      <c r="B27" s="90"/>
      <c r="C27" s="58"/>
      <c r="E27" s="35"/>
    </row>
    <row r="28" spans="1:6" ht="15.75" x14ac:dyDescent="0.25">
      <c r="A28" s="65"/>
      <c r="B28" s="90" t="s">
        <v>71</v>
      </c>
      <c r="C28" s="58"/>
      <c r="E28" s="35"/>
    </row>
    <row r="29" spans="1:6" ht="15.75" x14ac:dyDescent="0.25">
      <c r="A29" s="65"/>
      <c r="B29" s="89"/>
      <c r="C29" s="58"/>
      <c r="E29" s="35"/>
    </row>
    <row r="30" spans="1:6" ht="15.75" x14ac:dyDescent="0.25">
      <c r="A30" s="65"/>
      <c r="B30" s="89"/>
      <c r="C30" s="58"/>
      <c r="E30" s="35"/>
    </row>
    <row r="31" spans="1:6" ht="15.75" x14ac:dyDescent="0.25">
      <c r="A31" s="65"/>
      <c r="B31" s="89"/>
      <c r="C31" s="58"/>
      <c r="E31" s="35"/>
    </row>
    <row r="32" spans="1:6" x14ac:dyDescent="0.25">
      <c r="A32" s="65"/>
      <c r="B32" s="65"/>
      <c r="C32" s="72"/>
    </row>
    <row r="33" spans="1:11" x14ac:dyDescent="0.25">
      <c r="A33" s="65"/>
      <c r="B33" s="65"/>
      <c r="C33" s="72"/>
    </row>
    <row r="34" spans="1:11" x14ac:dyDescent="0.25">
      <c r="A34" s="65"/>
      <c r="B34" s="65"/>
      <c r="C34" s="72"/>
    </row>
    <row r="35" spans="1:11" x14ac:dyDescent="0.25">
      <c r="A35" s="65"/>
      <c r="B35" s="65"/>
      <c r="C35" s="72"/>
    </row>
    <row r="36" spans="1:11" x14ac:dyDescent="0.25">
      <c r="A36" s="65"/>
      <c r="B36" s="65"/>
      <c r="C36" s="72"/>
    </row>
    <row r="37" spans="1:11" x14ac:dyDescent="0.25">
      <c r="A37" s="65"/>
      <c r="B37" s="65"/>
      <c r="C37" s="73"/>
    </row>
    <row r="38" spans="1:11" x14ac:dyDescent="0.25">
      <c r="A38" s="65"/>
      <c r="B38" s="65"/>
      <c r="C38" s="65"/>
    </row>
    <row r="39" spans="1:11" x14ac:dyDescent="0.25">
      <c r="B39" s="64"/>
      <c r="C39" s="180">
        <f>SUM(C9:C38)</f>
        <v>570</v>
      </c>
      <c r="D39" s="61" t="s">
        <v>48</v>
      </c>
    </row>
    <row r="40" spans="1:11" x14ac:dyDescent="0.25">
      <c r="A40" s="64">
        <f>SUM(A9:A39)</f>
        <v>7</v>
      </c>
      <c r="B40" s="61" t="s">
        <v>49</v>
      </c>
    </row>
    <row r="41" spans="1:11" x14ac:dyDescent="0.25">
      <c r="B41" s="180">
        <f>C39/A40</f>
        <v>81.428571428571431</v>
      </c>
      <c r="C41" s="61" t="s">
        <v>50</v>
      </c>
    </row>
    <row r="42" spans="1:11" x14ac:dyDescent="0.25">
      <c r="D42" s="65">
        <v>100</v>
      </c>
      <c r="E42" s="61" t="s">
        <v>51</v>
      </c>
    </row>
    <row r="43" spans="1:11" x14ac:dyDescent="0.25">
      <c r="D43" s="67">
        <f>B41/D42</f>
        <v>0.81428571428571428</v>
      </c>
      <c r="E43" s="61" t="s">
        <v>52</v>
      </c>
    </row>
    <row r="45" spans="1:11" ht="24" customHeight="1" x14ac:dyDescent="0.25">
      <c r="A45" s="96" t="s">
        <v>148</v>
      </c>
    </row>
    <row r="46" spans="1:11" x14ac:dyDescent="0.25">
      <c r="A46" s="75"/>
      <c r="B46" s="75"/>
      <c r="C46" s="75"/>
      <c r="D46" s="76"/>
      <c r="E46" s="76"/>
      <c r="F46" s="76"/>
      <c r="G46" s="76"/>
      <c r="H46" s="76"/>
      <c r="I46" s="76"/>
      <c r="J46" s="76"/>
      <c r="K46" s="76"/>
    </row>
    <row r="47" spans="1:11" x14ac:dyDescent="0.25">
      <c r="A47" s="75"/>
      <c r="B47" s="75"/>
      <c r="C47" s="75"/>
      <c r="D47" s="76"/>
      <c r="E47" s="76"/>
      <c r="F47" s="76"/>
      <c r="G47" s="76"/>
      <c r="H47" s="76"/>
      <c r="I47" s="76"/>
      <c r="J47" s="76"/>
      <c r="K47" s="76"/>
    </row>
    <row r="48" spans="1:11" x14ac:dyDescent="0.25">
      <c r="A48" s="75"/>
      <c r="B48" s="75"/>
      <c r="C48" s="75"/>
      <c r="D48" s="76"/>
      <c r="E48" s="76"/>
      <c r="F48" s="76"/>
      <c r="G48" s="76"/>
      <c r="H48" s="76"/>
      <c r="I48" s="76"/>
      <c r="J48" s="76"/>
      <c r="K48" s="76"/>
    </row>
    <row r="49" spans="1:11" x14ac:dyDescent="0.25">
      <c r="A49" s="75"/>
      <c r="B49" s="75"/>
      <c r="C49" s="75"/>
      <c r="D49" s="76"/>
      <c r="E49" s="76"/>
      <c r="F49" s="76"/>
      <c r="G49" s="76"/>
      <c r="H49" s="76"/>
      <c r="I49" s="76"/>
      <c r="J49" s="76"/>
      <c r="K49" s="76"/>
    </row>
    <row r="50" spans="1:11" x14ac:dyDescent="0.25">
      <c r="A50" s="75"/>
      <c r="B50" s="75"/>
      <c r="C50" s="75"/>
      <c r="D50" s="76"/>
      <c r="E50" s="76"/>
      <c r="F50" s="76"/>
      <c r="G50" s="76"/>
      <c r="H50" s="76"/>
      <c r="I50" s="76"/>
      <c r="J50" s="76"/>
      <c r="K50" s="76"/>
    </row>
    <row r="51" spans="1:11" x14ac:dyDescent="0.25">
      <c r="A51" s="75"/>
      <c r="B51" s="75"/>
      <c r="C51" s="75"/>
      <c r="D51" s="76"/>
      <c r="E51" s="76"/>
      <c r="F51" s="76"/>
      <c r="G51" s="76"/>
      <c r="H51" s="76"/>
      <c r="I51" s="76"/>
      <c r="J51" s="76"/>
      <c r="K51" s="76"/>
    </row>
  </sheetData>
  <pageMargins left="0.7" right="0.7" top="0.75" bottom="0.75" header="0.3" footer="0.3"/>
  <pageSetup scale="78" orientation="portrait" r:id="rId1"/>
  <drawing r:id="rId2"/>
  <legacyDrawing r:id="rId3"/>
  <oleObjects>
    <mc:AlternateContent xmlns:mc="http://schemas.openxmlformats.org/markup-compatibility/2006">
      <mc:Choice Requires="x14">
        <oleObject progId="Word.Document.12" shapeId="746497" r:id="rId4">
          <objectPr defaultSize="0" r:id="rId5">
            <anchor moveWithCells="1">
              <from>
                <xdr:col>1</xdr:col>
                <xdr:colOff>0</xdr:colOff>
                <xdr:row>46</xdr:row>
                <xdr:rowOff>0</xdr:rowOff>
              </from>
              <to>
                <xdr:col>10</xdr:col>
                <xdr:colOff>47625</xdr:colOff>
                <xdr:row>61</xdr:row>
                <xdr:rowOff>104775</xdr:rowOff>
              </to>
            </anchor>
          </objectPr>
        </oleObject>
      </mc:Choice>
      <mc:Fallback>
        <oleObject progId="Word.Document.12" shapeId="746497" r:id="rId4"/>
      </mc:Fallback>
    </mc:AlternateContent>
  </oleObjects>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1"/>
  <sheetViews>
    <sheetView topLeftCell="A25" workbookViewId="0">
      <selection activeCell="H39" sqref="H39"/>
    </sheetView>
  </sheetViews>
  <sheetFormatPr defaultColWidth="9.140625" defaultRowHeight="15" x14ac:dyDescent="0.25"/>
  <cols>
    <col min="1" max="1" width="5.28515625" style="61" customWidth="1"/>
    <col min="2" max="2" width="11.5703125" style="61" customWidth="1"/>
    <col min="3" max="3" width="10.85546875" style="61" customWidth="1"/>
    <col min="4" max="4" width="11.140625" style="59" customWidth="1"/>
    <col min="5" max="16384" width="9.140625" style="59"/>
  </cols>
  <sheetData>
    <row r="1" spans="1:10" ht="21" x14ac:dyDescent="0.35">
      <c r="A1" s="63" t="s">
        <v>208</v>
      </c>
    </row>
    <row r="2" spans="1:10" x14ac:dyDescent="0.25">
      <c r="B2" s="65">
        <v>7.2</v>
      </c>
      <c r="C2" s="61" t="s">
        <v>24</v>
      </c>
      <c r="D2" s="292" t="s">
        <v>274</v>
      </c>
    </row>
    <row r="3" spans="1:10" x14ac:dyDescent="0.25">
      <c r="B3" s="65" t="s">
        <v>272</v>
      </c>
      <c r="C3" s="61" t="s">
        <v>26</v>
      </c>
      <c r="D3" s="292" t="s">
        <v>247</v>
      </c>
      <c r="E3" s="59" t="s">
        <v>71</v>
      </c>
    </row>
    <row r="4" spans="1:10" x14ac:dyDescent="0.25">
      <c r="B4" s="25" t="s">
        <v>27</v>
      </c>
      <c r="D4" s="26" t="s">
        <v>224</v>
      </c>
      <c r="E4" s="66"/>
      <c r="F4" s="66"/>
      <c r="G4" s="66"/>
      <c r="H4" s="66"/>
      <c r="I4" s="66"/>
      <c r="J4" s="66"/>
    </row>
    <row r="5" spans="1:10" x14ac:dyDescent="0.25">
      <c r="B5" s="28"/>
    </row>
    <row r="6" spans="1:10" x14ac:dyDescent="0.25">
      <c r="F6" s="26" t="s">
        <v>29</v>
      </c>
      <c r="G6" s="26"/>
      <c r="H6" s="26" t="s">
        <v>273</v>
      </c>
      <c r="I6" s="26"/>
      <c r="J6" s="26"/>
    </row>
    <row r="7" spans="1:10" ht="26.25" x14ac:dyDescent="0.25">
      <c r="A7" s="60" t="s">
        <v>31</v>
      </c>
      <c r="B7" s="60" t="s">
        <v>32</v>
      </c>
      <c r="C7" s="60" t="s">
        <v>33</v>
      </c>
    </row>
    <row r="8" spans="1:10" x14ac:dyDescent="0.25">
      <c r="B8" s="62" t="s">
        <v>34</v>
      </c>
      <c r="C8" s="185" t="s">
        <v>3</v>
      </c>
    </row>
    <row r="9" spans="1:10" x14ac:dyDescent="0.25">
      <c r="A9" s="65">
        <v>1</v>
      </c>
      <c r="B9" s="89"/>
      <c r="C9" s="58">
        <v>100</v>
      </c>
      <c r="E9" s="61" t="s">
        <v>35</v>
      </c>
      <c r="F9" s="61"/>
    </row>
    <row r="10" spans="1:10" x14ac:dyDescent="0.25">
      <c r="A10" s="65">
        <v>1</v>
      </c>
      <c r="B10" s="89"/>
      <c r="C10" s="58">
        <v>100</v>
      </c>
      <c r="E10" s="61" t="s">
        <v>36</v>
      </c>
      <c r="F10" s="61"/>
    </row>
    <row r="11" spans="1:10" x14ac:dyDescent="0.25">
      <c r="A11" s="65">
        <v>1</v>
      </c>
      <c r="B11" s="89"/>
      <c r="C11" s="58">
        <v>100</v>
      </c>
      <c r="E11" s="61" t="s">
        <v>37</v>
      </c>
      <c r="F11" s="61"/>
    </row>
    <row r="12" spans="1:10" x14ac:dyDescent="0.25">
      <c r="A12" s="65">
        <v>1</v>
      </c>
      <c r="B12" s="89"/>
      <c r="C12" s="58">
        <v>90</v>
      </c>
      <c r="E12" s="61"/>
      <c r="F12" s="61"/>
    </row>
    <row r="13" spans="1:10" x14ac:dyDescent="0.25">
      <c r="A13" s="65">
        <v>1</v>
      </c>
      <c r="B13" s="89"/>
      <c r="C13" s="58">
        <v>90</v>
      </c>
      <c r="E13" s="61" t="s">
        <v>38</v>
      </c>
      <c r="F13" s="61"/>
    </row>
    <row r="14" spans="1:10" x14ac:dyDescent="0.25">
      <c r="A14" s="65">
        <v>1</v>
      </c>
      <c r="B14" s="89"/>
      <c r="C14" s="58">
        <v>90</v>
      </c>
      <c r="E14" s="61" t="s">
        <v>39</v>
      </c>
      <c r="F14" s="61"/>
    </row>
    <row r="15" spans="1:10" x14ac:dyDescent="0.25">
      <c r="A15" s="65">
        <v>1</v>
      </c>
      <c r="B15" s="89"/>
      <c r="C15" s="58">
        <v>0</v>
      </c>
      <c r="E15" s="61" t="s">
        <v>40</v>
      </c>
      <c r="F15" s="61"/>
    </row>
    <row r="16" spans="1:10" x14ac:dyDescent="0.25">
      <c r="A16" s="65"/>
      <c r="B16" s="89"/>
      <c r="C16" s="58"/>
      <c r="E16" s="61" t="s">
        <v>41</v>
      </c>
      <c r="F16" s="61"/>
    </row>
    <row r="17" spans="1:6" x14ac:dyDescent="0.25">
      <c r="A17" s="65"/>
      <c r="B17" s="89"/>
      <c r="C17" s="58"/>
      <c r="E17" s="61" t="s">
        <v>42</v>
      </c>
      <c r="F17" s="61"/>
    </row>
    <row r="18" spans="1:6" x14ac:dyDescent="0.25">
      <c r="A18" s="193"/>
      <c r="B18" s="89"/>
      <c r="C18" s="215"/>
      <c r="E18" s="61" t="s">
        <v>43</v>
      </c>
      <c r="F18" s="61"/>
    </row>
    <row r="19" spans="1:6" x14ac:dyDescent="0.25">
      <c r="A19" s="193"/>
      <c r="B19" s="89"/>
      <c r="C19" s="215"/>
      <c r="E19" s="61" t="s">
        <v>44</v>
      </c>
      <c r="F19" s="61"/>
    </row>
    <row r="20" spans="1:6" x14ac:dyDescent="0.25">
      <c r="A20" s="193"/>
      <c r="B20" s="89"/>
      <c r="C20" s="215"/>
      <c r="E20" s="61" t="s">
        <v>45</v>
      </c>
    </row>
    <row r="21" spans="1:6" x14ac:dyDescent="0.25">
      <c r="A21" s="193"/>
      <c r="B21" s="89"/>
      <c r="C21" s="215"/>
      <c r="E21" s="61" t="s">
        <v>46</v>
      </c>
    </row>
    <row r="22" spans="1:6" x14ac:dyDescent="0.25">
      <c r="A22" s="193"/>
      <c r="B22" s="89"/>
      <c r="C22" s="215"/>
      <c r="E22" s="61" t="s">
        <v>135</v>
      </c>
    </row>
    <row r="23" spans="1:6" x14ac:dyDescent="0.25">
      <c r="A23" s="193"/>
      <c r="B23" s="89"/>
      <c r="C23" s="64"/>
      <c r="E23" s="61"/>
    </row>
    <row r="24" spans="1:6" x14ac:dyDescent="0.25">
      <c r="A24" s="193"/>
      <c r="B24" s="89"/>
      <c r="C24" s="64"/>
    </row>
    <row r="25" spans="1:6" x14ac:dyDescent="0.25">
      <c r="A25" s="89"/>
      <c r="B25" s="89"/>
      <c r="C25" s="58"/>
    </row>
    <row r="26" spans="1:6" x14ac:dyDescent="0.25">
      <c r="A26" s="89"/>
      <c r="B26" s="90"/>
      <c r="C26" s="58"/>
    </row>
    <row r="27" spans="1:6" ht="15.75" x14ac:dyDescent="0.25">
      <c r="A27" s="89"/>
      <c r="B27" s="90"/>
      <c r="C27" s="58"/>
      <c r="E27" s="35"/>
    </row>
    <row r="28" spans="1:6" ht="15.75" x14ac:dyDescent="0.25">
      <c r="A28" s="65"/>
      <c r="B28" s="90" t="s">
        <v>71</v>
      </c>
      <c r="C28" s="58"/>
      <c r="E28" s="35"/>
    </row>
    <row r="29" spans="1:6" ht="15.75" x14ac:dyDescent="0.25">
      <c r="A29" s="65"/>
      <c r="B29" s="89"/>
      <c r="C29" s="58"/>
      <c r="E29" s="35"/>
    </row>
    <row r="30" spans="1:6" ht="15.75" x14ac:dyDescent="0.25">
      <c r="A30" s="65"/>
      <c r="B30" s="89"/>
      <c r="C30" s="58"/>
      <c r="E30" s="35"/>
    </row>
    <row r="31" spans="1:6" ht="15.75" x14ac:dyDescent="0.25">
      <c r="A31" s="65"/>
      <c r="B31" s="89"/>
      <c r="C31" s="58"/>
      <c r="E31" s="35"/>
    </row>
    <row r="32" spans="1:6" x14ac:dyDescent="0.25">
      <c r="A32" s="65"/>
      <c r="B32" s="65"/>
      <c r="C32" s="72"/>
    </row>
    <row r="33" spans="1:11" x14ac:dyDescent="0.25">
      <c r="A33" s="65"/>
      <c r="B33" s="65"/>
      <c r="C33" s="72"/>
    </row>
    <row r="34" spans="1:11" x14ac:dyDescent="0.25">
      <c r="A34" s="65"/>
      <c r="B34" s="65"/>
      <c r="C34" s="72"/>
    </row>
    <row r="35" spans="1:11" x14ac:dyDescent="0.25">
      <c r="A35" s="65"/>
      <c r="B35" s="65"/>
      <c r="C35" s="72"/>
    </row>
    <row r="36" spans="1:11" x14ac:dyDescent="0.25">
      <c r="A36" s="65"/>
      <c r="B36" s="65"/>
      <c r="C36" s="72"/>
    </row>
    <row r="37" spans="1:11" x14ac:dyDescent="0.25">
      <c r="A37" s="65"/>
      <c r="B37" s="65"/>
      <c r="C37" s="73"/>
    </row>
    <row r="38" spans="1:11" x14ac:dyDescent="0.25">
      <c r="A38" s="65"/>
      <c r="B38" s="65"/>
      <c r="C38" s="65"/>
    </row>
    <row r="39" spans="1:11" x14ac:dyDescent="0.25">
      <c r="B39" s="64"/>
      <c r="C39" s="180">
        <f>SUM(C9:C38)</f>
        <v>570</v>
      </c>
      <c r="D39" s="61" t="s">
        <v>48</v>
      </c>
    </row>
    <row r="40" spans="1:11" x14ac:dyDescent="0.25">
      <c r="A40" s="64">
        <f>SUM(A9:A39)</f>
        <v>7</v>
      </c>
      <c r="B40" s="61" t="s">
        <v>49</v>
      </c>
    </row>
    <row r="41" spans="1:11" x14ac:dyDescent="0.25">
      <c r="B41" s="180">
        <f>C39/A40</f>
        <v>81.428571428571431</v>
      </c>
      <c r="C41" s="61" t="s">
        <v>50</v>
      </c>
    </row>
    <row r="42" spans="1:11" x14ac:dyDescent="0.25">
      <c r="D42" s="65">
        <v>100</v>
      </c>
      <c r="E42" s="61" t="s">
        <v>51</v>
      </c>
    </row>
    <row r="43" spans="1:11" x14ac:dyDescent="0.25">
      <c r="D43" s="67">
        <f>B41/D42</f>
        <v>0.81428571428571428</v>
      </c>
      <c r="E43" s="61" t="s">
        <v>52</v>
      </c>
    </row>
    <row r="45" spans="1:11" ht="24" customHeight="1" x14ac:dyDescent="0.25">
      <c r="A45" s="96" t="s">
        <v>148</v>
      </c>
    </row>
    <row r="46" spans="1:11" x14ac:dyDescent="0.25">
      <c r="A46" s="75"/>
      <c r="B46" s="75"/>
      <c r="C46" s="75"/>
      <c r="D46" s="76"/>
      <c r="E46" s="76"/>
      <c r="F46" s="76"/>
      <c r="G46" s="76"/>
      <c r="H46" s="76"/>
      <c r="I46" s="76"/>
      <c r="J46" s="76"/>
      <c r="K46" s="76"/>
    </row>
    <row r="47" spans="1:11" x14ac:dyDescent="0.25">
      <c r="A47" s="75"/>
      <c r="B47" s="75"/>
      <c r="C47" s="75"/>
      <c r="D47" s="76"/>
      <c r="E47" s="76"/>
      <c r="F47" s="76"/>
      <c r="G47" s="76"/>
      <c r="H47" s="76"/>
      <c r="I47" s="76"/>
      <c r="J47" s="76"/>
      <c r="K47" s="76"/>
    </row>
    <row r="48" spans="1:11" x14ac:dyDescent="0.25">
      <c r="A48" s="75"/>
      <c r="B48" s="75"/>
      <c r="C48" s="75"/>
      <c r="D48" s="76"/>
      <c r="E48" s="76"/>
      <c r="F48" s="76"/>
      <c r="G48" s="76"/>
      <c r="H48" s="76"/>
      <c r="I48" s="76"/>
      <c r="J48" s="76"/>
      <c r="K48" s="76"/>
    </row>
    <row r="49" spans="1:11" x14ac:dyDescent="0.25">
      <c r="A49" s="75"/>
      <c r="B49" s="75"/>
      <c r="C49" s="75"/>
      <c r="D49" s="76"/>
      <c r="E49" s="76"/>
      <c r="F49" s="76"/>
      <c r="G49" s="76"/>
      <c r="H49" s="76"/>
      <c r="I49" s="76"/>
      <c r="J49" s="76"/>
      <c r="K49" s="76"/>
    </row>
    <row r="50" spans="1:11" x14ac:dyDescent="0.25">
      <c r="A50" s="75"/>
      <c r="B50" s="75"/>
      <c r="C50" s="75"/>
      <c r="D50" s="76"/>
      <c r="E50" s="76"/>
      <c r="F50" s="76"/>
      <c r="G50" s="76"/>
      <c r="H50" s="76"/>
      <c r="I50" s="76"/>
      <c r="J50" s="76"/>
      <c r="K50" s="76"/>
    </row>
    <row r="51" spans="1:11" x14ac:dyDescent="0.25">
      <c r="A51" s="75"/>
      <c r="B51" s="75"/>
      <c r="C51" s="75"/>
      <c r="D51" s="76"/>
      <c r="E51" s="76"/>
      <c r="F51" s="76"/>
      <c r="G51" s="76"/>
      <c r="H51" s="76"/>
      <c r="I51" s="76"/>
      <c r="J51" s="76"/>
      <c r="K51" s="76"/>
    </row>
  </sheetData>
  <pageMargins left="0.7" right="0.7" top="0.75" bottom="0.75" header="0.3" footer="0.3"/>
  <pageSetup scale="78" orientation="portrait" r:id="rId1"/>
  <drawing r:id="rId2"/>
  <legacyDrawing r:id="rId3"/>
  <oleObjects>
    <mc:AlternateContent xmlns:mc="http://schemas.openxmlformats.org/markup-compatibility/2006">
      <mc:Choice Requires="x14">
        <oleObject progId="Word.Document.12" shapeId="462850" r:id="rId4">
          <objectPr defaultSize="0" r:id="rId5">
            <anchor moveWithCells="1">
              <from>
                <xdr:col>1</xdr:col>
                <xdr:colOff>0</xdr:colOff>
                <xdr:row>46</xdr:row>
                <xdr:rowOff>0</xdr:rowOff>
              </from>
              <to>
                <xdr:col>10</xdr:col>
                <xdr:colOff>47625</xdr:colOff>
                <xdr:row>61</xdr:row>
                <xdr:rowOff>104775</xdr:rowOff>
              </to>
            </anchor>
          </objectPr>
        </oleObject>
      </mc:Choice>
      <mc:Fallback>
        <oleObject progId="Word.Document.12" shapeId="462850" r:id="rId4"/>
      </mc:Fallback>
    </mc:AlternateContent>
  </oleObjects>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1"/>
  <sheetViews>
    <sheetView topLeftCell="A34" workbookViewId="0">
      <selection activeCell="L52" sqref="L52"/>
    </sheetView>
  </sheetViews>
  <sheetFormatPr defaultColWidth="9.140625" defaultRowHeight="15" x14ac:dyDescent="0.25"/>
  <cols>
    <col min="1" max="1" width="5.28515625" style="61" customWidth="1"/>
    <col min="2" max="2" width="11.5703125" style="61" customWidth="1"/>
    <col min="3" max="3" width="10.85546875" style="61" customWidth="1"/>
    <col min="4" max="4" width="11.140625" style="59" customWidth="1"/>
    <col min="5" max="16384" width="9.140625" style="59"/>
  </cols>
  <sheetData>
    <row r="1" spans="1:10" ht="21" x14ac:dyDescent="0.35">
      <c r="A1" s="63" t="s">
        <v>208</v>
      </c>
    </row>
    <row r="2" spans="1:10" x14ac:dyDescent="0.25">
      <c r="B2" s="65">
        <v>7.2</v>
      </c>
      <c r="C2" s="61" t="s">
        <v>24</v>
      </c>
      <c r="D2" s="242" t="s">
        <v>274</v>
      </c>
    </row>
    <row r="3" spans="1:10" x14ac:dyDescent="0.25">
      <c r="B3" s="65" t="s">
        <v>272</v>
      </c>
      <c r="C3" s="61" t="s">
        <v>26</v>
      </c>
      <c r="D3" s="242" t="s">
        <v>247</v>
      </c>
      <c r="E3" s="59" t="s">
        <v>71</v>
      </c>
    </row>
    <row r="4" spans="1:10" x14ac:dyDescent="0.25">
      <c r="B4" s="25" t="s">
        <v>27</v>
      </c>
      <c r="D4" s="26" t="s">
        <v>224</v>
      </c>
      <c r="E4" s="66"/>
      <c r="F4" s="66"/>
      <c r="G4" s="66"/>
      <c r="H4" s="66"/>
      <c r="I4" s="66"/>
      <c r="J4" s="66"/>
    </row>
    <row r="5" spans="1:10" x14ac:dyDescent="0.25">
      <c r="B5" s="28"/>
    </row>
    <row r="6" spans="1:10" x14ac:dyDescent="0.25">
      <c r="F6" s="26" t="s">
        <v>29</v>
      </c>
      <c r="G6" s="26"/>
      <c r="H6" s="26" t="s">
        <v>273</v>
      </c>
      <c r="I6" s="26"/>
      <c r="J6" s="26"/>
    </row>
    <row r="7" spans="1:10" ht="26.25" x14ac:dyDescent="0.25">
      <c r="A7" s="60" t="s">
        <v>31</v>
      </c>
      <c r="B7" s="60" t="s">
        <v>32</v>
      </c>
      <c r="C7" s="60" t="s">
        <v>33</v>
      </c>
    </row>
    <row r="8" spans="1:10" x14ac:dyDescent="0.25">
      <c r="B8" s="62" t="s">
        <v>34</v>
      </c>
      <c r="C8" s="185" t="s">
        <v>3</v>
      </c>
    </row>
    <row r="9" spans="1:10" x14ac:dyDescent="0.25">
      <c r="A9" s="65">
        <v>1</v>
      </c>
      <c r="B9" s="89"/>
      <c r="C9" s="58">
        <v>100</v>
      </c>
      <c r="E9" s="61" t="s">
        <v>35</v>
      </c>
      <c r="F9" s="61"/>
    </row>
    <row r="10" spans="1:10" x14ac:dyDescent="0.25">
      <c r="A10" s="65">
        <v>1</v>
      </c>
      <c r="B10" s="89"/>
      <c r="C10" s="58">
        <v>100</v>
      </c>
      <c r="E10" s="61" t="s">
        <v>36</v>
      </c>
      <c r="F10" s="61"/>
    </row>
    <row r="11" spans="1:10" x14ac:dyDescent="0.25">
      <c r="A11" s="65">
        <v>1</v>
      </c>
      <c r="B11" s="89"/>
      <c r="C11" s="58">
        <v>100</v>
      </c>
      <c r="E11" s="61" t="s">
        <v>37</v>
      </c>
      <c r="F11" s="61"/>
    </row>
    <row r="12" spans="1:10" x14ac:dyDescent="0.25">
      <c r="A12" s="65">
        <v>1</v>
      </c>
      <c r="B12" s="89"/>
      <c r="C12" s="58">
        <v>100</v>
      </c>
      <c r="E12" s="61"/>
      <c r="F12" s="61"/>
    </row>
    <row r="13" spans="1:10" x14ac:dyDescent="0.25">
      <c r="A13" s="65">
        <v>1</v>
      </c>
      <c r="B13" s="89"/>
      <c r="C13" s="58">
        <v>100</v>
      </c>
      <c r="E13" s="61" t="s">
        <v>38</v>
      </c>
      <c r="F13" s="61"/>
    </row>
    <row r="14" spans="1:10" x14ac:dyDescent="0.25">
      <c r="A14" s="65">
        <v>1</v>
      </c>
      <c r="B14" s="89"/>
      <c r="C14" s="58">
        <v>100</v>
      </c>
      <c r="E14" s="61" t="s">
        <v>39</v>
      </c>
      <c r="F14" s="61"/>
    </row>
    <row r="15" spans="1:10" x14ac:dyDescent="0.25">
      <c r="A15" s="65">
        <v>1</v>
      </c>
      <c r="B15" s="89"/>
      <c r="C15" s="58">
        <v>100</v>
      </c>
      <c r="E15" s="61" t="s">
        <v>40</v>
      </c>
      <c r="F15" s="61"/>
    </row>
    <row r="16" spans="1:10" x14ac:dyDescent="0.25">
      <c r="A16" s="65">
        <v>1</v>
      </c>
      <c r="B16" s="89"/>
      <c r="C16" s="58">
        <v>100</v>
      </c>
      <c r="E16" s="61" t="s">
        <v>41</v>
      </c>
      <c r="F16" s="61"/>
    </row>
    <row r="17" spans="1:6" x14ac:dyDescent="0.25">
      <c r="A17" s="65">
        <v>1</v>
      </c>
      <c r="B17" s="89"/>
      <c r="C17" s="58">
        <v>100</v>
      </c>
      <c r="E17" s="61" t="s">
        <v>42</v>
      </c>
      <c r="F17" s="61"/>
    </row>
    <row r="18" spans="1:6" x14ac:dyDescent="0.25">
      <c r="A18" s="193"/>
      <c r="B18" s="89"/>
      <c r="C18" s="215"/>
      <c r="E18" s="61" t="s">
        <v>43</v>
      </c>
      <c r="F18" s="61"/>
    </row>
    <row r="19" spans="1:6" x14ac:dyDescent="0.25">
      <c r="A19" s="193"/>
      <c r="B19" s="89"/>
      <c r="C19" s="215"/>
      <c r="E19" s="61" t="s">
        <v>44</v>
      </c>
      <c r="F19" s="61"/>
    </row>
    <row r="20" spans="1:6" x14ac:dyDescent="0.25">
      <c r="A20" s="193"/>
      <c r="B20" s="89"/>
      <c r="C20" s="215"/>
      <c r="E20" s="61" t="s">
        <v>45</v>
      </c>
    </row>
    <row r="21" spans="1:6" x14ac:dyDescent="0.25">
      <c r="A21" s="193"/>
      <c r="B21" s="89"/>
      <c r="C21" s="215"/>
      <c r="E21" s="61" t="s">
        <v>46</v>
      </c>
    </row>
    <row r="22" spans="1:6" x14ac:dyDescent="0.25">
      <c r="A22" s="193"/>
      <c r="B22" s="89"/>
      <c r="C22" s="215"/>
      <c r="E22" s="61" t="s">
        <v>135</v>
      </c>
    </row>
    <row r="23" spans="1:6" x14ac:dyDescent="0.25">
      <c r="A23" s="193"/>
      <c r="B23" s="89"/>
      <c r="C23" s="64"/>
      <c r="E23" s="61"/>
    </row>
    <row r="24" spans="1:6" x14ac:dyDescent="0.25">
      <c r="A24" s="193"/>
      <c r="B24" s="89"/>
      <c r="C24" s="64"/>
    </row>
    <row r="25" spans="1:6" x14ac:dyDescent="0.25">
      <c r="A25" s="89"/>
      <c r="B25" s="89"/>
      <c r="C25" s="58"/>
    </row>
    <row r="26" spans="1:6" x14ac:dyDescent="0.25">
      <c r="A26" s="89"/>
      <c r="B26" s="90"/>
      <c r="C26" s="58"/>
    </row>
    <row r="27" spans="1:6" ht="15.75" x14ac:dyDescent="0.25">
      <c r="A27" s="89"/>
      <c r="B27" s="90"/>
      <c r="C27" s="58"/>
      <c r="E27" s="35"/>
    </row>
    <row r="28" spans="1:6" ht="15.75" x14ac:dyDescent="0.25">
      <c r="A28" s="65"/>
      <c r="B28" s="90" t="s">
        <v>71</v>
      </c>
      <c r="C28" s="58"/>
      <c r="E28" s="35"/>
    </row>
    <row r="29" spans="1:6" ht="15.75" x14ac:dyDescent="0.25">
      <c r="A29" s="65"/>
      <c r="B29" s="89"/>
      <c r="C29" s="58"/>
      <c r="E29" s="35"/>
    </row>
    <row r="30" spans="1:6" ht="15.75" x14ac:dyDescent="0.25">
      <c r="A30" s="65"/>
      <c r="B30" s="89"/>
      <c r="C30" s="58"/>
      <c r="E30" s="35"/>
    </row>
    <row r="31" spans="1:6" ht="15.75" x14ac:dyDescent="0.25">
      <c r="A31" s="65"/>
      <c r="B31" s="89"/>
      <c r="C31" s="58"/>
      <c r="E31" s="35"/>
    </row>
    <row r="32" spans="1:6" x14ac:dyDescent="0.25">
      <c r="A32" s="65"/>
      <c r="B32" s="65"/>
      <c r="C32" s="72"/>
    </row>
    <row r="33" spans="1:11" x14ac:dyDescent="0.25">
      <c r="A33" s="65"/>
      <c r="B33" s="65"/>
      <c r="C33" s="72"/>
    </row>
    <row r="34" spans="1:11" x14ac:dyDescent="0.25">
      <c r="A34" s="65"/>
      <c r="B34" s="65"/>
      <c r="C34" s="72"/>
    </row>
    <row r="35" spans="1:11" x14ac:dyDescent="0.25">
      <c r="A35" s="65"/>
      <c r="B35" s="65"/>
      <c r="C35" s="72"/>
    </row>
    <row r="36" spans="1:11" x14ac:dyDescent="0.25">
      <c r="A36" s="65"/>
      <c r="B36" s="65"/>
      <c r="C36" s="72"/>
    </row>
    <row r="37" spans="1:11" x14ac:dyDescent="0.25">
      <c r="A37" s="65"/>
      <c r="B37" s="65"/>
      <c r="C37" s="73"/>
    </row>
    <row r="38" spans="1:11" x14ac:dyDescent="0.25">
      <c r="A38" s="65"/>
      <c r="B38" s="65"/>
      <c r="C38" s="65"/>
    </row>
    <row r="39" spans="1:11" x14ac:dyDescent="0.25">
      <c r="B39" s="64"/>
      <c r="C39" s="180">
        <f>SUM(C9:C38)</f>
        <v>900</v>
      </c>
      <c r="D39" s="61" t="s">
        <v>48</v>
      </c>
    </row>
    <row r="40" spans="1:11" x14ac:dyDescent="0.25">
      <c r="A40" s="64">
        <f>SUM(A9:A39)</f>
        <v>9</v>
      </c>
      <c r="B40" s="61" t="s">
        <v>49</v>
      </c>
    </row>
    <row r="41" spans="1:11" x14ac:dyDescent="0.25">
      <c r="B41" s="180">
        <f>C39/A40</f>
        <v>100</v>
      </c>
      <c r="C41" s="61" t="s">
        <v>50</v>
      </c>
    </row>
    <row r="42" spans="1:11" x14ac:dyDescent="0.25">
      <c r="D42" s="65">
        <v>100</v>
      </c>
      <c r="E42" s="61" t="s">
        <v>51</v>
      </c>
    </row>
    <row r="43" spans="1:11" x14ac:dyDescent="0.25">
      <c r="D43" s="67">
        <f>B41/D42</f>
        <v>1</v>
      </c>
      <c r="E43" s="61" t="s">
        <v>52</v>
      </c>
    </row>
    <row r="45" spans="1:11" ht="24" customHeight="1" x14ac:dyDescent="0.25">
      <c r="A45" s="96" t="s">
        <v>148</v>
      </c>
    </row>
    <row r="46" spans="1:11" x14ac:dyDescent="0.25">
      <c r="A46" s="75"/>
      <c r="B46" s="75"/>
      <c r="C46" s="75"/>
      <c r="D46" s="76"/>
      <c r="E46" s="76"/>
      <c r="F46" s="76"/>
      <c r="G46" s="76"/>
      <c r="H46" s="76"/>
      <c r="I46" s="76"/>
      <c r="J46" s="76"/>
      <c r="K46" s="76"/>
    </row>
    <row r="47" spans="1:11" x14ac:dyDescent="0.25">
      <c r="A47" s="75"/>
      <c r="B47" s="75"/>
      <c r="C47" s="75"/>
      <c r="D47" s="76"/>
      <c r="E47" s="76"/>
      <c r="F47" s="76"/>
      <c r="G47" s="76"/>
      <c r="H47" s="76"/>
      <c r="I47" s="76"/>
      <c r="J47" s="76"/>
      <c r="K47" s="76"/>
    </row>
    <row r="48" spans="1:11" x14ac:dyDescent="0.25">
      <c r="A48" s="75"/>
      <c r="B48" s="75"/>
      <c r="C48" s="75"/>
      <c r="D48" s="76"/>
      <c r="E48" s="76"/>
      <c r="F48" s="76"/>
      <c r="G48" s="76"/>
      <c r="H48" s="76"/>
      <c r="I48" s="76"/>
      <c r="J48" s="76"/>
      <c r="K48" s="76"/>
    </row>
    <row r="49" spans="1:11" x14ac:dyDescent="0.25">
      <c r="A49" s="75"/>
      <c r="B49" s="75"/>
      <c r="C49" s="75"/>
      <c r="D49" s="76"/>
      <c r="E49" s="76"/>
      <c r="F49" s="76"/>
      <c r="G49" s="76"/>
      <c r="H49" s="76"/>
      <c r="I49" s="76"/>
      <c r="J49" s="76"/>
      <c r="K49" s="76"/>
    </row>
    <row r="50" spans="1:11" x14ac:dyDescent="0.25">
      <c r="A50" s="75"/>
      <c r="B50" s="75"/>
      <c r="C50" s="75"/>
      <c r="D50" s="76"/>
      <c r="E50" s="76"/>
      <c r="F50" s="76"/>
      <c r="G50" s="76"/>
      <c r="H50" s="76"/>
      <c r="I50" s="76"/>
      <c r="J50" s="76"/>
      <c r="K50" s="76"/>
    </row>
    <row r="51" spans="1:11" x14ac:dyDescent="0.25">
      <c r="A51" s="75"/>
      <c r="B51" s="75"/>
      <c r="C51" s="75"/>
      <c r="D51" s="76"/>
      <c r="E51" s="76"/>
      <c r="F51" s="76"/>
      <c r="G51" s="76"/>
      <c r="H51" s="76"/>
      <c r="I51" s="76"/>
      <c r="J51" s="76"/>
      <c r="K51" s="76"/>
    </row>
  </sheetData>
  <pageMargins left="0.7" right="0.7" top="0.75" bottom="0.75" header="0.3" footer="0.3"/>
  <pageSetup scale="78" orientation="portrait" r:id="rId1"/>
  <drawing r:id="rId2"/>
  <legacyDrawing r:id="rId3"/>
  <oleObjects>
    <mc:AlternateContent xmlns:mc="http://schemas.openxmlformats.org/markup-compatibility/2006">
      <mc:Choice Requires="x14">
        <oleObject progId="Word.Document.12" shapeId="355331" r:id="rId4">
          <objectPr defaultSize="0" r:id="rId5">
            <anchor moveWithCells="1">
              <from>
                <xdr:col>1</xdr:col>
                <xdr:colOff>0</xdr:colOff>
                <xdr:row>47</xdr:row>
                <xdr:rowOff>0</xdr:rowOff>
              </from>
              <to>
                <xdr:col>10</xdr:col>
                <xdr:colOff>47625</xdr:colOff>
                <xdr:row>64</xdr:row>
                <xdr:rowOff>0</xdr:rowOff>
              </to>
            </anchor>
          </objectPr>
        </oleObject>
      </mc:Choice>
      <mc:Fallback>
        <oleObject progId="Word.Document.12" shapeId="355331" r:id="rId4"/>
      </mc:Fallback>
    </mc:AlternateContent>
  </oleObject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1"/>
  <sheetViews>
    <sheetView topLeftCell="A25" workbookViewId="0">
      <selection activeCell="K53" sqref="K53"/>
    </sheetView>
  </sheetViews>
  <sheetFormatPr defaultColWidth="9.140625" defaultRowHeight="15" x14ac:dyDescent="0.25"/>
  <cols>
    <col min="1" max="1" width="5.28515625" style="61" customWidth="1"/>
    <col min="2" max="2" width="11.5703125" style="61" customWidth="1"/>
    <col min="3" max="3" width="10.85546875" style="61" customWidth="1"/>
    <col min="4" max="16384" width="9.140625" style="59"/>
  </cols>
  <sheetData>
    <row r="1" spans="1:10" ht="21" x14ac:dyDescent="0.35">
      <c r="A1" s="63" t="s">
        <v>208</v>
      </c>
    </row>
    <row r="2" spans="1:10" x14ac:dyDescent="0.25">
      <c r="B2" s="65">
        <v>7.2</v>
      </c>
      <c r="C2" s="61" t="s">
        <v>24</v>
      </c>
      <c r="D2" s="208" t="s">
        <v>236</v>
      </c>
    </row>
    <row r="3" spans="1:10" x14ac:dyDescent="0.25">
      <c r="B3" s="65" t="s">
        <v>94</v>
      </c>
      <c r="C3" s="61" t="s">
        <v>26</v>
      </c>
      <c r="D3" s="208" t="s">
        <v>219</v>
      </c>
      <c r="E3" s="59" t="s">
        <v>71</v>
      </c>
    </row>
    <row r="4" spans="1:10" x14ac:dyDescent="0.25">
      <c r="B4" s="25" t="s">
        <v>27</v>
      </c>
      <c r="D4" s="26" t="s">
        <v>224</v>
      </c>
      <c r="E4" s="66"/>
      <c r="F4" s="66"/>
      <c r="G4" s="66"/>
      <c r="H4" s="66"/>
      <c r="I4" s="66"/>
      <c r="J4" s="66"/>
    </row>
    <row r="5" spans="1:10" x14ac:dyDescent="0.25">
      <c r="B5" s="28"/>
    </row>
    <row r="6" spans="1:10" x14ac:dyDescent="0.25">
      <c r="F6" s="26" t="s">
        <v>29</v>
      </c>
      <c r="G6" s="26"/>
      <c r="H6" s="26" t="s">
        <v>169</v>
      </c>
      <c r="I6" s="26"/>
      <c r="J6" s="26"/>
    </row>
    <row r="7" spans="1:10" ht="26.25" x14ac:dyDescent="0.25">
      <c r="A7" s="60" t="s">
        <v>31</v>
      </c>
      <c r="B7" s="60" t="s">
        <v>32</v>
      </c>
      <c r="C7" s="60" t="s">
        <v>33</v>
      </c>
    </row>
    <row r="8" spans="1:10" x14ac:dyDescent="0.25">
      <c r="B8" s="62" t="s">
        <v>34</v>
      </c>
      <c r="C8" s="185" t="s">
        <v>3</v>
      </c>
    </row>
    <row r="9" spans="1:10" x14ac:dyDescent="0.25">
      <c r="A9" s="193">
        <v>1</v>
      </c>
      <c r="B9" s="89">
        <v>1</v>
      </c>
      <c r="C9" s="214">
        <v>93</v>
      </c>
      <c r="E9" s="61" t="s">
        <v>35</v>
      </c>
      <c r="F9" s="61"/>
    </row>
    <row r="10" spans="1:10" x14ac:dyDescent="0.25">
      <c r="A10" s="193">
        <v>1</v>
      </c>
      <c r="B10" s="89">
        <v>2</v>
      </c>
      <c r="C10" s="215">
        <v>85</v>
      </c>
      <c r="E10" s="61" t="s">
        <v>36</v>
      </c>
      <c r="F10" s="61"/>
    </row>
    <row r="11" spans="1:10" x14ac:dyDescent="0.25">
      <c r="A11" s="193">
        <v>1</v>
      </c>
      <c r="B11" s="89">
        <v>3</v>
      </c>
      <c r="C11" s="215">
        <v>88</v>
      </c>
      <c r="E11" s="61" t="s">
        <v>37</v>
      </c>
      <c r="F11" s="61"/>
    </row>
    <row r="12" spans="1:10" x14ac:dyDescent="0.25">
      <c r="A12" s="193">
        <v>1</v>
      </c>
      <c r="B12" s="89">
        <v>4</v>
      </c>
      <c r="C12" s="215">
        <v>91</v>
      </c>
      <c r="E12" s="61"/>
      <c r="F12" s="61"/>
    </row>
    <row r="13" spans="1:10" x14ac:dyDescent="0.25">
      <c r="A13" s="193">
        <v>1</v>
      </c>
      <c r="B13" s="89">
        <v>5</v>
      </c>
      <c r="C13" s="215">
        <v>85</v>
      </c>
      <c r="E13" s="61" t="s">
        <v>38</v>
      </c>
      <c r="F13" s="61"/>
    </row>
    <row r="14" spans="1:10" x14ac:dyDescent="0.25">
      <c r="A14" s="193">
        <v>1</v>
      </c>
      <c r="B14" s="89">
        <v>6</v>
      </c>
      <c r="C14" s="215">
        <v>93</v>
      </c>
      <c r="E14" s="61" t="s">
        <v>39</v>
      </c>
      <c r="F14" s="61"/>
    </row>
    <row r="15" spans="1:10" x14ac:dyDescent="0.25">
      <c r="A15" s="193">
        <v>0</v>
      </c>
      <c r="B15" s="89">
        <v>7</v>
      </c>
      <c r="C15" s="215">
        <v>0</v>
      </c>
      <c r="E15" s="61" t="s">
        <v>40</v>
      </c>
      <c r="F15" s="61"/>
    </row>
    <row r="16" spans="1:10" x14ac:dyDescent="0.25">
      <c r="A16" s="193">
        <v>1</v>
      </c>
      <c r="B16" s="89">
        <v>8</v>
      </c>
      <c r="C16" s="215">
        <v>91</v>
      </c>
      <c r="E16" s="61" t="s">
        <v>41</v>
      </c>
      <c r="F16" s="61"/>
    </row>
    <row r="17" spans="1:6" x14ac:dyDescent="0.25">
      <c r="A17" s="193">
        <v>1</v>
      </c>
      <c r="B17" s="89">
        <v>9</v>
      </c>
      <c r="C17" s="215">
        <v>81</v>
      </c>
      <c r="E17" s="61" t="s">
        <v>42</v>
      </c>
      <c r="F17" s="61"/>
    </row>
    <row r="18" spans="1:6" x14ac:dyDescent="0.25">
      <c r="A18" s="193">
        <v>1</v>
      </c>
      <c r="B18" s="89">
        <v>10</v>
      </c>
      <c r="C18" s="215">
        <v>91</v>
      </c>
      <c r="E18" s="61" t="s">
        <v>43</v>
      </c>
      <c r="F18" s="61"/>
    </row>
    <row r="19" spans="1:6" x14ac:dyDescent="0.25">
      <c r="A19" s="193">
        <v>1</v>
      </c>
      <c r="B19" s="89">
        <v>11</v>
      </c>
      <c r="C19" s="215">
        <v>81</v>
      </c>
      <c r="E19" s="61" t="s">
        <v>44</v>
      </c>
      <c r="F19" s="61"/>
    </row>
    <row r="20" spans="1:6" x14ac:dyDescent="0.25">
      <c r="A20" s="193">
        <v>0</v>
      </c>
      <c r="B20" s="89">
        <v>12</v>
      </c>
      <c r="C20" s="215">
        <v>0</v>
      </c>
      <c r="E20" s="61" t="s">
        <v>45</v>
      </c>
    </row>
    <row r="21" spans="1:6" x14ac:dyDescent="0.25">
      <c r="A21" s="193">
        <v>1</v>
      </c>
      <c r="B21" s="89">
        <v>13</v>
      </c>
      <c r="C21" s="215">
        <v>85</v>
      </c>
      <c r="E21" s="61" t="s">
        <v>46</v>
      </c>
    </row>
    <row r="22" spans="1:6" x14ac:dyDescent="0.25">
      <c r="A22" s="193">
        <v>1</v>
      </c>
      <c r="B22" s="89">
        <v>14</v>
      </c>
      <c r="C22" s="215">
        <v>91</v>
      </c>
      <c r="E22" s="61" t="s">
        <v>135</v>
      </c>
    </row>
    <row r="23" spans="1:6" x14ac:dyDescent="0.25">
      <c r="A23" s="193">
        <v>1</v>
      </c>
      <c r="B23" s="89">
        <v>15</v>
      </c>
      <c r="C23" s="64">
        <v>96</v>
      </c>
      <c r="E23" s="61"/>
    </row>
    <row r="24" spans="1:6" x14ac:dyDescent="0.25">
      <c r="A24" s="193">
        <v>0</v>
      </c>
      <c r="B24" s="89">
        <v>16</v>
      </c>
      <c r="C24" s="64">
        <v>0</v>
      </c>
    </row>
    <row r="25" spans="1:6" x14ac:dyDescent="0.25">
      <c r="A25" s="89"/>
      <c r="B25" s="89"/>
      <c r="C25" s="58"/>
    </row>
    <row r="26" spans="1:6" x14ac:dyDescent="0.25">
      <c r="A26" s="89"/>
      <c r="B26" s="90"/>
      <c r="C26" s="58"/>
    </row>
    <row r="27" spans="1:6" ht="15.75" x14ac:dyDescent="0.25">
      <c r="A27" s="89"/>
      <c r="B27" s="90"/>
      <c r="C27" s="58"/>
      <c r="E27" s="35"/>
    </row>
    <row r="28" spans="1:6" ht="15.75" x14ac:dyDescent="0.25">
      <c r="A28" s="65"/>
      <c r="B28" s="90" t="s">
        <v>71</v>
      </c>
      <c r="C28" s="58"/>
      <c r="E28" s="35"/>
    </row>
    <row r="29" spans="1:6" ht="15.75" x14ac:dyDescent="0.25">
      <c r="A29" s="65"/>
      <c r="B29" s="89"/>
      <c r="C29" s="58"/>
      <c r="E29" s="35"/>
    </row>
    <row r="30" spans="1:6" ht="15.75" x14ac:dyDescent="0.25">
      <c r="A30" s="65"/>
      <c r="B30" s="89"/>
      <c r="C30" s="58"/>
      <c r="E30" s="35"/>
    </row>
    <row r="31" spans="1:6" ht="15.75" x14ac:dyDescent="0.25">
      <c r="A31" s="65"/>
      <c r="B31" s="89"/>
      <c r="C31" s="58"/>
      <c r="E31" s="35"/>
    </row>
    <row r="32" spans="1:6" x14ac:dyDescent="0.25">
      <c r="A32" s="65"/>
      <c r="B32" s="65"/>
      <c r="C32" s="72"/>
    </row>
    <row r="33" spans="1:11" x14ac:dyDescent="0.25">
      <c r="A33" s="65"/>
      <c r="B33" s="65"/>
      <c r="C33" s="72"/>
    </row>
    <row r="34" spans="1:11" x14ac:dyDescent="0.25">
      <c r="A34" s="65"/>
      <c r="B34" s="65"/>
      <c r="C34" s="72"/>
    </row>
    <row r="35" spans="1:11" x14ac:dyDescent="0.25">
      <c r="A35" s="65"/>
      <c r="B35" s="65"/>
      <c r="C35" s="72"/>
    </row>
    <row r="36" spans="1:11" x14ac:dyDescent="0.25">
      <c r="A36" s="65"/>
      <c r="B36" s="65"/>
      <c r="C36" s="72"/>
    </row>
    <row r="37" spans="1:11" x14ac:dyDescent="0.25">
      <c r="A37" s="65"/>
      <c r="B37" s="65"/>
      <c r="C37" s="73"/>
    </row>
    <row r="38" spans="1:11" x14ac:dyDescent="0.25">
      <c r="A38" s="65"/>
      <c r="B38" s="65"/>
      <c r="C38" s="65"/>
    </row>
    <row r="39" spans="1:11" x14ac:dyDescent="0.25">
      <c r="B39" s="64"/>
      <c r="C39" s="180">
        <f>SUM(C9:C38)</f>
        <v>1151</v>
      </c>
      <c r="D39" s="61" t="s">
        <v>48</v>
      </c>
    </row>
    <row r="40" spans="1:11" x14ac:dyDescent="0.25">
      <c r="A40" s="64">
        <f>SUM(A9:A39)</f>
        <v>13</v>
      </c>
      <c r="B40" s="61" t="s">
        <v>49</v>
      </c>
    </row>
    <row r="41" spans="1:11" x14ac:dyDescent="0.25">
      <c r="B41" s="180">
        <f>C39/A40</f>
        <v>88.538461538461533</v>
      </c>
      <c r="C41" s="61" t="s">
        <v>50</v>
      </c>
    </row>
    <row r="42" spans="1:11" x14ac:dyDescent="0.25">
      <c r="D42" s="65">
        <v>100</v>
      </c>
      <c r="E42" s="61" t="s">
        <v>51</v>
      </c>
    </row>
    <row r="43" spans="1:11" x14ac:dyDescent="0.25">
      <c r="D43" s="67">
        <f>B41/D42</f>
        <v>0.88538461538461533</v>
      </c>
      <c r="E43" s="61" t="s">
        <v>52</v>
      </c>
    </row>
    <row r="45" spans="1:11" ht="24" customHeight="1" x14ac:dyDescent="0.25">
      <c r="A45" s="96" t="s">
        <v>148</v>
      </c>
    </row>
    <row r="46" spans="1:11" x14ac:dyDescent="0.25">
      <c r="A46" s="75"/>
      <c r="B46" s="75"/>
      <c r="C46" s="75"/>
      <c r="D46" s="76"/>
      <c r="E46" s="76"/>
      <c r="F46" s="76"/>
      <c r="G46" s="76"/>
      <c r="H46" s="76"/>
      <c r="I46" s="76"/>
      <c r="J46" s="76"/>
      <c r="K46" s="76"/>
    </row>
    <row r="47" spans="1:11" x14ac:dyDescent="0.25">
      <c r="A47" s="75"/>
      <c r="B47" s="75"/>
      <c r="C47" s="75"/>
      <c r="D47" s="76"/>
      <c r="E47" s="76"/>
      <c r="F47" s="76"/>
      <c r="G47" s="76"/>
      <c r="H47" s="76"/>
      <c r="I47" s="76"/>
      <c r="J47" s="76"/>
      <c r="K47" s="76"/>
    </row>
    <row r="48" spans="1:11" x14ac:dyDescent="0.25">
      <c r="A48" s="75"/>
      <c r="B48" s="75"/>
      <c r="C48" s="75"/>
      <c r="D48" s="76"/>
      <c r="E48" s="76"/>
      <c r="F48" s="76"/>
      <c r="G48" s="76"/>
      <c r="H48" s="76"/>
      <c r="I48" s="76"/>
      <c r="J48" s="76"/>
      <c r="K48" s="76"/>
    </row>
    <row r="49" spans="1:11" x14ac:dyDescent="0.25">
      <c r="A49" s="75"/>
      <c r="B49" s="75"/>
      <c r="C49" s="75"/>
      <c r="D49" s="76"/>
      <c r="E49" s="76"/>
      <c r="F49" s="76"/>
      <c r="G49" s="76"/>
      <c r="H49" s="76"/>
      <c r="I49" s="76"/>
      <c r="J49" s="76"/>
      <c r="K49" s="76"/>
    </row>
    <row r="50" spans="1:11" x14ac:dyDescent="0.25">
      <c r="A50" s="75"/>
      <c r="B50" s="75"/>
      <c r="C50" s="75"/>
      <c r="D50" s="76"/>
      <c r="E50" s="76"/>
      <c r="F50" s="76"/>
      <c r="G50" s="76"/>
      <c r="H50" s="76"/>
      <c r="I50" s="76"/>
      <c r="J50" s="76"/>
      <c r="K50" s="76"/>
    </row>
    <row r="51" spans="1:11" x14ac:dyDescent="0.25">
      <c r="A51" s="75"/>
      <c r="B51" s="75"/>
      <c r="C51" s="75"/>
      <c r="D51" s="76"/>
      <c r="E51" s="76"/>
      <c r="F51" s="76"/>
      <c r="G51" s="76"/>
      <c r="H51" s="76"/>
      <c r="I51" s="76"/>
      <c r="J51" s="76"/>
      <c r="K51" s="76"/>
    </row>
  </sheetData>
  <pageMargins left="0.7" right="0.7" top="0.75" bottom="0.75" header="0.3" footer="0.3"/>
  <pageSetup scale="78" orientation="portrait" r:id="rId1"/>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K51"/>
  <sheetViews>
    <sheetView workbookViewId="0"/>
  </sheetViews>
  <sheetFormatPr defaultColWidth="9.140625" defaultRowHeight="15" x14ac:dyDescent="0.25"/>
  <cols>
    <col min="1" max="1" width="5.28515625" style="61" customWidth="1"/>
    <col min="2" max="2" width="9.140625" style="61"/>
    <col min="3" max="3" width="10.85546875" style="61" customWidth="1"/>
    <col min="4" max="16384" width="9.140625" style="59"/>
  </cols>
  <sheetData>
    <row r="1" spans="1:10" ht="21" x14ac:dyDescent="0.35">
      <c r="A1" s="63" t="s">
        <v>208</v>
      </c>
    </row>
    <row r="2" spans="1:10" x14ac:dyDescent="0.25">
      <c r="B2" s="65">
        <v>7.2</v>
      </c>
      <c r="C2" s="61" t="s">
        <v>24</v>
      </c>
      <c r="D2" s="144" t="s">
        <v>188</v>
      </c>
    </row>
    <row r="3" spans="1:10" x14ac:dyDescent="0.25">
      <c r="B3" s="65" t="s">
        <v>94</v>
      </c>
      <c r="C3" s="61" t="s">
        <v>26</v>
      </c>
      <c r="D3" s="144" t="s">
        <v>181</v>
      </c>
      <c r="E3" s="59" t="s">
        <v>71</v>
      </c>
    </row>
    <row r="4" spans="1:10" x14ac:dyDescent="0.25">
      <c r="B4" s="25" t="s">
        <v>27</v>
      </c>
      <c r="D4" s="26" t="s">
        <v>187</v>
      </c>
      <c r="E4" s="66"/>
      <c r="F4" s="66"/>
      <c r="G4" s="66"/>
      <c r="H4" s="66"/>
      <c r="I4" s="66"/>
      <c r="J4" s="66"/>
    </row>
    <row r="5" spans="1:10" x14ac:dyDescent="0.25">
      <c r="B5" s="28"/>
    </row>
    <row r="6" spans="1:10" x14ac:dyDescent="0.25">
      <c r="F6" s="26" t="s">
        <v>29</v>
      </c>
      <c r="G6" s="26"/>
      <c r="H6" s="26" t="s">
        <v>173</v>
      </c>
      <c r="I6" s="26"/>
      <c r="J6" s="26"/>
    </row>
    <row r="7" spans="1:10" ht="26.25" x14ac:dyDescent="0.25">
      <c r="A7" s="60" t="s">
        <v>31</v>
      </c>
      <c r="B7" s="60" t="s">
        <v>32</v>
      </c>
      <c r="C7" s="60" t="s">
        <v>33</v>
      </c>
    </row>
    <row r="8" spans="1:10" x14ac:dyDescent="0.25">
      <c r="B8" s="62" t="s">
        <v>34</v>
      </c>
      <c r="C8" s="185" t="s">
        <v>3</v>
      </c>
    </row>
    <row r="9" spans="1:10" x14ac:dyDescent="0.25">
      <c r="A9" s="193">
        <v>1</v>
      </c>
      <c r="B9" s="89">
        <v>1</v>
      </c>
      <c r="C9" s="188">
        <v>100.6</v>
      </c>
      <c r="E9" s="61" t="s">
        <v>35</v>
      </c>
      <c r="F9" s="61"/>
    </row>
    <row r="10" spans="1:10" x14ac:dyDescent="0.25">
      <c r="A10" s="193">
        <v>1</v>
      </c>
      <c r="B10" s="89">
        <v>2</v>
      </c>
      <c r="C10" s="189">
        <v>89.87</v>
      </c>
      <c r="E10" s="61" t="s">
        <v>36</v>
      </c>
      <c r="F10" s="61"/>
    </row>
    <row r="11" spans="1:10" x14ac:dyDescent="0.25">
      <c r="A11" s="193">
        <v>1</v>
      </c>
      <c r="B11" s="89">
        <v>3</v>
      </c>
      <c r="C11" s="189">
        <v>88.77</v>
      </c>
      <c r="E11" s="61" t="s">
        <v>37</v>
      </c>
      <c r="F11" s="61"/>
    </row>
    <row r="12" spans="1:10" x14ac:dyDescent="0.25">
      <c r="A12" s="193">
        <v>1</v>
      </c>
      <c r="B12" s="89">
        <v>4</v>
      </c>
      <c r="C12" s="189">
        <v>101.48</v>
      </c>
      <c r="E12" s="61"/>
      <c r="F12" s="61"/>
    </row>
    <row r="13" spans="1:10" x14ac:dyDescent="0.25">
      <c r="A13" s="193">
        <v>1</v>
      </c>
      <c r="B13" s="89">
        <v>5</v>
      </c>
      <c r="C13" s="189">
        <v>93.32</v>
      </c>
      <c r="E13" s="61" t="s">
        <v>38</v>
      </c>
      <c r="F13" s="61"/>
    </row>
    <row r="14" spans="1:10" x14ac:dyDescent="0.25">
      <c r="A14" s="193">
        <v>1</v>
      </c>
      <c r="B14" s="89">
        <v>6</v>
      </c>
      <c r="C14" s="189">
        <v>101.1</v>
      </c>
      <c r="E14" s="61" t="s">
        <v>39</v>
      </c>
      <c r="F14" s="61"/>
    </row>
    <row r="15" spans="1:10" x14ac:dyDescent="0.25">
      <c r="A15" s="193">
        <v>1</v>
      </c>
      <c r="B15" s="89">
        <v>7</v>
      </c>
      <c r="C15" s="189">
        <v>98.2</v>
      </c>
      <c r="E15" s="61" t="s">
        <v>40</v>
      </c>
      <c r="F15" s="61"/>
    </row>
    <row r="16" spans="1:10" x14ac:dyDescent="0.25">
      <c r="A16" s="193">
        <v>1</v>
      </c>
      <c r="B16" s="89">
        <v>8</v>
      </c>
      <c r="C16" s="189">
        <v>85.56</v>
      </c>
      <c r="E16" s="61" t="s">
        <v>41</v>
      </c>
      <c r="F16" s="61"/>
    </row>
    <row r="17" spans="1:6" x14ac:dyDescent="0.25">
      <c r="A17" s="193">
        <v>1</v>
      </c>
      <c r="B17" s="89">
        <v>9</v>
      </c>
      <c r="C17" s="189">
        <v>92.23</v>
      </c>
      <c r="E17" s="61" t="s">
        <v>42</v>
      </c>
      <c r="F17" s="61"/>
    </row>
    <row r="18" spans="1:6" x14ac:dyDescent="0.25">
      <c r="A18" s="193">
        <v>1</v>
      </c>
      <c r="B18" s="89">
        <v>10</v>
      </c>
      <c r="C18" s="189">
        <v>100.98</v>
      </c>
      <c r="E18" s="61" t="s">
        <v>43</v>
      </c>
      <c r="F18" s="61"/>
    </row>
    <row r="19" spans="1:6" x14ac:dyDescent="0.25">
      <c r="A19" s="193">
        <v>1</v>
      </c>
      <c r="B19" s="89">
        <v>11</v>
      </c>
      <c r="C19" s="189">
        <v>92.5</v>
      </c>
      <c r="E19" s="61" t="s">
        <v>44</v>
      </c>
      <c r="F19" s="61"/>
    </row>
    <row r="20" spans="1:6" x14ac:dyDescent="0.25">
      <c r="A20" s="193">
        <v>1</v>
      </c>
      <c r="B20" s="89">
        <v>12</v>
      </c>
      <c r="C20" s="189">
        <v>90.35</v>
      </c>
      <c r="E20" s="61" t="s">
        <v>45</v>
      </c>
    </row>
    <row r="21" spans="1:6" x14ac:dyDescent="0.25">
      <c r="A21" s="193">
        <v>1</v>
      </c>
      <c r="B21" s="89">
        <v>13</v>
      </c>
      <c r="C21" s="189">
        <v>92.82</v>
      </c>
      <c r="E21" s="61" t="s">
        <v>46</v>
      </c>
    </row>
    <row r="22" spans="1:6" x14ac:dyDescent="0.25">
      <c r="A22" s="193">
        <v>1</v>
      </c>
      <c r="B22" s="89">
        <v>14</v>
      </c>
      <c r="C22" s="189">
        <v>97.1</v>
      </c>
      <c r="E22" s="61" t="s">
        <v>135</v>
      </c>
    </row>
    <row r="23" spans="1:6" x14ac:dyDescent="0.25">
      <c r="A23" s="89"/>
      <c r="B23" s="89"/>
      <c r="C23" s="58"/>
      <c r="E23" s="61"/>
    </row>
    <row r="24" spans="1:6" x14ac:dyDescent="0.25">
      <c r="A24" s="89"/>
      <c r="B24" s="89"/>
      <c r="C24" s="58"/>
    </row>
    <row r="25" spans="1:6" x14ac:dyDescent="0.25">
      <c r="A25" s="89"/>
      <c r="B25" s="89"/>
      <c r="C25" s="58"/>
    </row>
    <row r="26" spans="1:6" x14ac:dyDescent="0.25">
      <c r="A26" s="89"/>
      <c r="B26" s="90"/>
      <c r="C26" s="58"/>
    </row>
    <row r="27" spans="1:6" ht="15.75" x14ac:dyDescent="0.25">
      <c r="A27" s="89"/>
      <c r="B27" s="90"/>
      <c r="C27" s="58"/>
      <c r="E27" s="35"/>
    </row>
    <row r="28" spans="1:6" ht="15.75" x14ac:dyDescent="0.25">
      <c r="A28" s="65"/>
      <c r="B28" s="90" t="s">
        <v>71</v>
      </c>
      <c r="C28" s="58"/>
      <c r="E28" s="35"/>
    </row>
    <row r="29" spans="1:6" ht="15.75" x14ac:dyDescent="0.25">
      <c r="A29" s="65"/>
      <c r="B29" s="89"/>
      <c r="C29" s="58"/>
      <c r="E29" s="35"/>
    </row>
    <row r="30" spans="1:6" ht="15.75" x14ac:dyDescent="0.25">
      <c r="A30" s="65"/>
      <c r="B30" s="89"/>
      <c r="C30" s="58"/>
      <c r="E30" s="35"/>
    </row>
    <row r="31" spans="1:6" ht="15.75" x14ac:dyDescent="0.25">
      <c r="A31" s="65"/>
      <c r="B31" s="89"/>
      <c r="C31" s="58"/>
      <c r="E31" s="35"/>
    </row>
    <row r="32" spans="1:6" x14ac:dyDescent="0.25">
      <c r="A32" s="65"/>
      <c r="B32" s="65"/>
      <c r="C32" s="72"/>
    </row>
    <row r="33" spans="1:11" x14ac:dyDescent="0.25">
      <c r="A33" s="65"/>
      <c r="B33" s="65"/>
      <c r="C33" s="72"/>
    </row>
    <row r="34" spans="1:11" x14ac:dyDescent="0.25">
      <c r="A34" s="65"/>
      <c r="B34" s="65"/>
      <c r="C34" s="72"/>
    </row>
    <row r="35" spans="1:11" x14ac:dyDescent="0.25">
      <c r="A35" s="65"/>
      <c r="B35" s="65"/>
      <c r="C35" s="72"/>
    </row>
    <row r="36" spans="1:11" x14ac:dyDescent="0.25">
      <c r="A36" s="65"/>
      <c r="B36" s="65"/>
      <c r="C36" s="72"/>
    </row>
    <row r="37" spans="1:11" x14ac:dyDescent="0.25">
      <c r="A37" s="65"/>
      <c r="B37" s="65"/>
      <c r="C37" s="73"/>
    </row>
    <row r="38" spans="1:11" x14ac:dyDescent="0.25">
      <c r="A38" s="65"/>
      <c r="B38" s="65"/>
      <c r="C38" s="65"/>
    </row>
    <row r="39" spans="1:11" x14ac:dyDescent="0.25">
      <c r="B39" s="64"/>
      <c r="C39" s="180">
        <f>SUM(C9:C38)</f>
        <v>1324.8799999999999</v>
      </c>
      <c r="D39" s="61" t="s">
        <v>48</v>
      </c>
    </row>
    <row r="40" spans="1:11" x14ac:dyDescent="0.25">
      <c r="A40" s="64">
        <f>SUM(A9:A39)</f>
        <v>14</v>
      </c>
      <c r="B40" s="61" t="s">
        <v>49</v>
      </c>
    </row>
    <row r="41" spans="1:11" x14ac:dyDescent="0.25">
      <c r="B41" s="180">
        <f>C39/A40</f>
        <v>94.63428571428571</v>
      </c>
      <c r="C41" s="61" t="s">
        <v>50</v>
      </c>
    </row>
    <row r="42" spans="1:11" x14ac:dyDescent="0.25">
      <c r="D42" s="65">
        <v>100</v>
      </c>
      <c r="E42" s="61" t="s">
        <v>51</v>
      </c>
    </row>
    <row r="43" spans="1:11" x14ac:dyDescent="0.25">
      <c r="D43" s="67">
        <f>B41/D42</f>
        <v>0.94634285714285715</v>
      </c>
      <c r="E43" s="61" t="s">
        <v>52</v>
      </c>
    </row>
    <row r="45" spans="1:11" ht="24" customHeight="1" x14ac:dyDescent="0.25">
      <c r="A45" s="96" t="s">
        <v>148</v>
      </c>
    </row>
    <row r="46" spans="1:11" x14ac:dyDescent="0.25">
      <c r="A46" s="75"/>
      <c r="B46" s="75"/>
      <c r="C46" s="75"/>
      <c r="D46" s="76"/>
      <c r="E46" s="76"/>
      <c r="F46" s="76"/>
      <c r="G46" s="76"/>
      <c r="H46" s="76"/>
      <c r="I46" s="76"/>
      <c r="J46" s="76"/>
      <c r="K46" s="76"/>
    </row>
    <row r="47" spans="1:11" x14ac:dyDescent="0.25">
      <c r="A47" s="75"/>
      <c r="B47" s="75"/>
      <c r="C47" s="75"/>
      <c r="D47" s="76"/>
      <c r="E47" s="76"/>
      <c r="F47" s="76"/>
      <c r="G47" s="76"/>
      <c r="H47" s="76"/>
      <c r="I47" s="76"/>
      <c r="J47" s="76"/>
      <c r="K47" s="76"/>
    </row>
    <row r="48" spans="1:11" x14ac:dyDescent="0.25">
      <c r="A48" s="75"/>
      <c r="B48" s="75"/>
      <c r="C48" s="75"/>
      <c r="D48" s="76"/>
      <c r="E48" s="76"/>
      <c r="F48" s="76"/>
      <c r="G48" s="76"/>
      <c r="H48" s="76"/>
      <c r="I48" s="76"/>
      <c r="J48" s="76"/>
      <c r="K48" s="76"/>
    </row>
    <row r="49" spans="1:11" x14ac:dyDescent="0.25">
      <c r="A49" s="75"/>
      <c r="B49" s="75"/>
      <c r="C49" s="75"/>
      <c r="D49" s="76"/>
      <c r="E49" s="76"/>
      <c r="F49" s="76"/>
      <c r="G49" s="76"/>
      <c r="H49" s="76"/>
      <c r="I49" s="76"/>
      <c r="J49" s="76"/>
      <c r="K49" s="76"/>
    </row>
    <row r="50" spans="1:11" x14ac:dyDescent="0.25">
      <c r="A50" s="75"/>
      <c r="B50" s="75"/>
      <c r="C50" s="75"/>
      <c r="D50" s="76"/>
      <c r="E50" s="76"/>
      <c r="F50" s="76"/>
      <c r="G50" s="76"/>
      <c r="H50" s="76"/>
      <c r="I50" s="76"/>
      <c r="J50" s="76"/>
      <c r="K50" s="76"/>
    </row>
    <row r="51" spans="1:11" x14ac:dyDescent="0.25">
      <c r="A51" s="75"/>
      <c r="B51" s="75"/>
      <c r="C51" s="75"/>
      <c r="D51" s="76"/>
      <c r="E51" s="76"/>
      <c r="F51" s="76"/>
      <c r="G51" s="76"/>
      <c r="H51" s="76"/>
      <c r="I51" s="76"/>
      <c r="J51" s="76"/>
      <c r="K51" s="76"/>
    </row>
  </sheetData>
  <pageMargins left="0.7" right="0.7" top="0.75" bottom="0.75" header="0.3" footer="0.3"/>
  <pageSetup scale="78" orientation="portrait" r:id="rId1"/>
  <drawing r:id="rId2"/>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K51"/>
  <sheetViews>
    <sheetView topLeftCell="A7" workbookViewId="0">
      <selection activeCell="E24" sqref="E24"/>
    </sheetView>
  </sheetViews>
  <sheetFormatPr defaultColWidth="9.140625" defaultRowHeight="15" x14ac:dyDescent="0.25"/>
  <cols>
    <col min="1" max="1" width="5.28515625" style="61" customWidth="1"/>
    <col min="2" max="3" width="9.140625" style="61"/>
    <col min="4" max="16384" width="9.140625" style="59"/>
  </cols>
  <sheetData>
    <row r="1" spans="1:10" ht="21" x14ac:dyDescent="0.35">
      <c r="A1" s="63" t="s">
        <v>66</v>
      </c>
    </row>
    <row r="2" spans="1:10" x14ac:dyDescent="0.25">
      <c r="B2" s="65">
        <v>7.2</v>
      </c>
      <c r="C2" s="61" t="s">
        <v>24</v>
      </c>
      <c r="E2" s="59" t="s">
        <v>92</v>
      </c>
    </row>
    <row r="3" spans="1:10" x14ac:dyDescent="0.25">
      <c r="B3" s="65" t="s">
        <v>94</v>
      </c>
      <c r="C3" s="61" t="s">
        <v>26</v>
      </c>
      <c r="E3" s="59" t="s">
        <v>71</v>
      </c>
    </row>
    <row r="4" spans="1:10" x14ac:dyDescent="0.25">
      <c r="B4" s="25" t="s">
        <v>27</v>
      </c>
      <c r="D4" s="26" t="s">
        <v>93</v>
      </c>
      <c r="E4" s="66"/>
      <c r="F4" s="66"/>
      <c r="G4" s="66"/>
      <c r="H4" s="66"/>
      <c r="I4" s="66"/>
      <c r="J4" s="66"/>
    </row>
    <row r="5" spans="1:10" x14ac:dyDescent="0.25">
      <c r="B5" s="28"/>
    </row>
    <row r="6" spans="1:10" x14ac:dyDescent="0.25">
      <c r="F6" s="26" t="s">
        <v>29</v>
      </c>
      <c r="G6" s="26"/>
      <c r="H6" s="26" t="s">
        <v>87</v>
      </c>
      <c r="I6" s="26"/>
      <c r="J6" s="26"/>
    </row>
    <row r="7" spans="1:10" ht="26.25" x14ac:dyDescent="0.25">
      <c r="A7" s="60" t="s">
        <v>31</v>
      </c>
      <c r="B7" s="60" t="s">
        <v>32</v>
      </c>
      <c r="C7" s="60" t="s">
        <v>33</v>
      </c>
    </row>
    <row r="8" spans="1:10" x14ac:dyDescent="0.25">
      <c r="B8" s="62" t="s">
        <v>34</v>
      </c>
      <c r="C8" s="58" t="s">
        <v>3</v>
      </c>
    </row>
    <row r="9" spans="1:10" x14ac:dyDescent="0.25">
      <c r="A9" s="89">
        <v>1</v>
      </c>
      <c r="B9" s="89">
        <v>1</v>
      </c>
      <c r="C9" s="58">
        <v>100</v>
      </c>
      <c r="E9" s="61" t="s">
        <v>35</v>
      </c>
      <c r="F9" s="61"/>
    </row>
    <row r="10" spans="1:10" x14ac:dyDescent="0.25">
      <c r="A10" s="89">
        <v>1</v>
      </c>
      <c r="B10" s="89">
        <v>2</v>
      </c>
      <c r="C10" s="58">
        <v>100</v>
      </c>
      <c r="E10" s="61" t="s">
        <v>36</v>
      </c>
      <c r="F10" s="61"/>
    </row>
    <row r="11" spans="1:10" x14ac:dyDescent="0.25">
      <c r="A11" s="89">
        <v>1</v>
      </c>
      <c r="B11" s="89">
        <v>3</v>
      </c>
      <c r="C11" s="58">
        <v>100</v>
      </c>
      <c r="E11" s="61" t="s">
        <v>37</v>
      </c>
      <c r="F11" s="61"/>
    </row>
    <row r="12" spans="1:10" x14ac:dyDescent="0.25">
      <c r="A12" s="89">
        <v>1</v>
      </c>
      <c r="B12" s="89">
        <v>4</v>
      </c>
      <c r="C12" s="58">
        <v>100</v>
      </c>
      <c r="E12" s="61"/>
      <c r="F12" s="61"/>
    </row>
    <row r="13" spans="1:10" x14ac:dyDescent="0.25">
      <c r="A13" s="89">
        <v>1</v>
      </c>
      <c r="B13" s="89">
        <v>5</v>
      </c>
      <c r="C13" s="58">
        <v>100</v>
      </c>
      <c r="E13" s="61" t="s">
        <v>38</v>
      </c>
      <c r="F13" s="61"/>
    </row>
    <row r="14" spans="1:10" x14ac:dyDescent="0.25">
      <c r="A14" s="89">
        <v>1</v>
      </c>
      <c r="B14" s="89">
        <v>6</v>
      </c>
      <c r="C14" s="58">
        <v>100</v>
      </c>
      <c r="E14" s="61" t="s">
        <v>39</v>
      </c>
      <c r="F14" s="61"/>
    </row>
    <row r="15" spans="1:10" x14ac:dyDescent="0.25">
      <c r="A15" s="89">
        <v>1</v>
      </c>
      <c r="B15" s="89">
        <v>7</v>
      </c>
      <c r="C15" s="58">
        <v>100</v>
      </c>
      <c r="E15" s="61" t="s">
        <v>40</v>
      </c>
      <c r="F15" s="61"/>
    </row>
    <row r="16" spans="1:10" x14ac:dyDescent="0.25">
      <c r="A16" s="89">
        <v>1</v>
      </c>
      <c r="B16" s="89">
        <v>8</v>
      </c>
      <c r="C16" s="58">
        <v>100</v>
      </c>
      <c r="E16" s="61" t="s">
        <v>41</v>
      </c>
      <c r="F16" s="61"/>
    </row>
    <row r="17" spans="1:6" x14ac:dyDescent="0.25">
      <c r="A17" s="89">
        <v>1</v>
      </c>
      <c r="B17" s="89">
        <v>9</v>
      </c>
      <c r="C17" s="58">
        <v>100</v>
      </c>
      <c r="E17" s="61" t="s">
        <v>42</v>
      </c>
      <c r="F17" s="61"/>
    </row>
    <row r="18" spans="1:6" x14ac:dyDescent="0.25">
      <c r="A18" s="89">
        <v>1</v>
      </c>
      <c r="B18" s="89">
        <v>10</v>
      </c>
      <c r="C18" s="58">
        <v>100</v>
      </c>
      <c r="E18" s="61" t="s">
        <v>43</v>
      </c>
      <c r="F18" s="61"/>
    </row>
    <row r="19" spans="1:6" x14ac:dyDescent="0.25">
      <c r="A19" s="89">
        <v>1</v>
      </c>
      <c r="B19" s="89">
        <v>11</v>
      </c>
      <c r="C19" s="58">
        <v>100</v>
      </c>
      <c r="E19" s="61" t="s">
        <v>44</v>
      </c>
      <c r="F19" s="61"/>
    </row>
    <row r="20" spans="1:6" x14ac:dyDescent="0.25">
      <c r="A20" s="89">
        <v>1</v>
      </c>
      <c r="B20" s="89">
        <v>12</v>
      </c>
      <c r="C20" s="58">
        <v>100</v>
      </c>
      <c r="E20" s="61" t="s">
        <v>45</v>
      </c>
    </row>
    <row r="21" spans="1:6" x14ac:dyDescent="0.25">
      <c r="A21" s="89">
        <v>1</v>
      </c>
      <c r="B21" s="89">
        <v>13</v>
      </c>
      <c r="C21" s="58">
        <v>100</v>
      </c>
      <c r="E21" s="61" t="s">
        <v>46</v>
      </c>
    </row>
    <row r="22" spans="1:6" x14ac:dyDescent="0.25">
      <c r="A22" s="89">
        <v>1</v>
      </c>
      <c r="B22" s="89">
        <v>14</v>
      </c>
      <c r="C22" s="58">
        <v>100</v>
      </c>
    </row>
    <row r="23" spans="1:6" x14ac:dyDescent="0.25">
      <c r="A23" s="89">
        <v>1</v>
      </c>
      <c r="B23" s="89">
        <v>15</v>
      </c>
      <c r="C23" s="58">
        <v>100</v>
      </c>
      <c r="E23" s="61" t="s">
        <v>47</v>
      </c>
    </row>
    <row r="24" spans="1:6" x14ac:dyDescent="0.25">
      <c r="A24" s="89">
        <v>1</v>
      </c>
      <c r="B24" s="89">
        <v>16</v>
      </c>
      <c r="C24" s="58">
        <v>100</v>
      </c>
      <c r="E24" s="61" t="s">
        <v>162</v>
      </c>
    </row>
    <row r="25" spans="1:6" x14ac:dyDescent="0.25">
      <c r="A25" s="89">
        <v>1</v>
      </c>
      <c r="B25" s="89">
        <v>17</v>
      </c>
      <c r="C25" s="58">
        <v>100</v>
      </c>
    </row>
    <row r="26" spans="1:6" x14ac:dyDescent="0.25">
      <c r="A26" s="89">
        <v>1</v>
      </c>
      <c r="B26" s="90">
        <v>18</v>
      </c>
      <c r="C26" s="58">
        <v>100</v>
      </c>
    </row>
    <row r="27" spans="1:6" ht="15.75" x14ac:dyDescent="0.25">
      <c r="A27" s="89">
        <v>1</v>
      </c>
      <c r="B27" s="90">
        <v>19</v>
      </c>
      <c r="C27" s="58">
        <v>100</v>
      </c>
      <c r="E27" s="35"/>
    </row>
    <row r="28" spans="1:6" ht="15.75" x14ac:dyDescent="0.25">
      <c r="A28" s="65"/>
      <c r="B28" s="90" t="s">
        <v>71</v>
      </c>
      <c r="C28" s="58"/>
      <c r="E28" s="35"/>
    </row>
    <row r="29" spans="1:6" ht="15.75" x14ac:dyDescent="0.25">
      <c r="A29" s="65"/>
      <c r="B29" s="89"/>
      <c r="C29" s="58"/>
      <c r="E29" s="35"/>
    </row>
    <row r="30" spans="1:6" ht="15.75" x14ac:dyDescent="0.25">
      <c r="A30" s="65"/>
      <c r="B30" s="89"/>
      <c r="C30" s="58"/>
      <c r="E30" s="35"/>
    </row>
    <row r="31" spans="1:6" ht="15.75" x14ac:dyDescent="0.25">
      <c r="A31" s="65"/>
      <c r="B31" s="89"/>
      <c r="C31" s="58"/>
      <c r="E31" s="35"/>
    </row>
    <row r="32" spans="1:6" x14ac:dyDescent="0.25">
      <c r="A32" s="65"/>
      <c r="B32" s="65"/>
      <c r="C32" s="72"/>
    </row>
    <row r="33" spans="1:11" x14ac:dyDescent="0.25">
      <c r="A33" s="65"/>
      <c r="B33" s="65"/>
      <c r="C33" s="72"/>
    </row>
    <row r="34" spans="1:11" x14ac:dyDescent="0.25">
      <c r="A34" s="65"/>
      <c r="B34" s="65"/>
      <c r="C34" s="72"/>
    </row>
    <row r="35" spans="1:11" x14ac:dyDescent="0.25">
      <c r="A35" s="65"/>
      <c r="B35" s="65"/>
      <c r="C35" s="72"/>
    </row>
    <row r="36" spans="1:11" x14ac:dyDescent="0.25">
      <c r="A36" s="65"/>
      <c r="B36" s="65"/>
      <c r="C36" s="72"/>
    </row>
    <row r="37" spans="1:11" x14ac:dyDescent="0.25">
      <c r="A37" s="65"/>
      <c r="B37" s="65"/>
      <c r="C37" s="73"/>
    </row>
    <row r="38" spans="1:11" x14ac:dyDescent="0.25">
      <c r="A38" s="65"/>
      <c r="B38" s="65"/>
      <c r="C38" s="65"/>
    </row>
    <row r="39" spans="1:11" x14ac:dyDescent="0.25">
      <c r="C39" s="64">
        <f>SUM(C9:C38)</f>
        <v>1900</v>
      </c>
      <c r="D39" s="61" t="s">
        <v>48</v>
      </c>
    </row>
    <row r="40" spans="1:11" x14ac:dyDescent="0.25">
      <c r="A40" s="64">
        <f>SUM(A9:A39)</f>
        <v>19</v>
      </c>
      <c r="B40" s="61" t="s">
        <v>49</v>
      </c>
    </row>
    <row r="41" spans="1:11" x14ac:dyDescent="0.25">
      <c r="B41" s="64">
        <f>C39/A40</f>
        <v>100</v>
      </c>
      <c r="C41" s="61" t="s">
        <v>50</v>
      </c>
    </row>
    <row r="42" spans="1:11" x14ac:dyDescent="0.25">
      <c r="D42" s="65">
        <v>100</v>
      </c>
      <c r="E42" s="61" t="s">
        <v>51</v>
      </c>
    </row>
    <row r="43" spans="1:11" x14ac:dyDescent="0.25">
      <c r="D43" s="67">
        <f>B41/D42</f>
        <v>1</v>
      </c>
      <c r="E43" s="61" t="s">
        <v>52</v>
      </c>
    </row>
    <row r="45" spans="1:11" ht="24" customHeight="1" x14ac:dyDescent="0.25">
      <c r="A45" s="96" t="s">
        <v>148</v>
      </c>
    </row>
    <row r="46" spans="1:11" x14ac:dyDescent="0.25">
      <c r="A46" s="75"/>
      <c r="B46" s="75"/>
      <c r="C46" s="75"/>
      <c r="D46" s="76"/>
      <c r="E46" s="76"/>
      <c r="F46" s="76"/>
      <c r="G46" s="76"/>
      <c r="H46" s="76"/>
      <c r="I46" s="76"/>
      <c r="J46" s="76"/>
      <c r="K46" s="76"/>
    </row>
    <row r="47" spans="1:11" x14ac:dyDescent="0.25">
      <c r="A47" s="75"/>
      <c r="B47" s="75"/>
      <c r="C47" s="75"/>
      <c r="D47" s="76"/>
      <c r="E47" s="76"/>
      <c r="F47" s="76"/>
      <c r="G47" s="76"/>
      <c r="H47" s="76"/>
      <c r="I47" s="76"/>
      <c r="J47" s="76"/>
      <c r="K47" s="76"/>
    </row>
    <row r="48" spans="1:11" x14ac:dyDescent="0.25">
      <c r="A48" s="75"/>
      <c r="B48" s="75"/>
      <c r="C48" s="75"/>
      <c r="D48" s="76"/>
      <c r="E48" s="76"/>
      <c r="F48" s="76"/>
      <c r="G48" s="76"/>
      <c r="H48" s="76"/>
      <c r="I48" s="76"/>
      <c r="J48" s="76"/>
      <c r="K48" s="76"/>
    </row>
    <row r="49" spans="1:11" x14ac:dyDescent="0.25">
      <c r="A49" s="75"/>
      <c r="B49" s="75"/>
      <c r="C49" s="75"/>
      <c r="D49" s="76"/>
      <c r="E49" s="76"/>
      <c r="F49" s="76"/>
      <c r="G49" s="76"/>
      <c r="H49" s="76"/>
      <c r="I49" s="76"/>
      <c r="J49" s="76"/>
      <c r="K49" s="76"/>
    </row>
    <row r="50" spans="1:11" x14ac:dyDescent="0.25">
      <c r="A50" s="75"/>
      <c r="B50" s="75"/>
      <c r="C50" s="75"/>
      <c r="D50" s="76"/>
      <c r="E50" s="76"/>
      <c r="F50" s="76"/>
      <c r="G50" s="76"/>
      <c r="H50" s="76"/>
      <c r="I50" s="76"/>
      <c r="J50" s="76"/>
      <c r="K50" s="76"/>
    </row>
    <row r="51" spans="1:11" x14ac:dyDescent="0.25">
      <c r="A51" s="75"/>
      <c r="B51" s="75"/>
      <c r="C51" s="75"/>
      <c r="D51" s="76"/>
      <c r="E51" s="76"/>
      <c r="F51" s="76"/>
      <c r="G51" s="76"/>
      <c r="H51" s="76"/>
      <c r="I51" s="76"/>
      <c r="J51" s="76"/>
      <c r="K51" s="76"/>
    </row>
  </sheetData>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31747" r:id="rId4">
          <objectPr defaultSize="0" autoPict="0" r:id="rId5">
            <anchor moveWithCells="1">
              <from>
                <xdr:col>1</xdr:col>
                <xdr:colOff>0</xdr:colOff>
                <xdr:row>45</xdr:row>
                <xdr:rowOff>0</xdr:rowOff>
              </from>
              <to>
                <xdr:col>13</xdr:col>
                <xdr:colOff>457200</xdr:colOff>
                <xdr:row>79</xdr:row>
                <xdr:rowOff>38100</xdr:rowOff>
              </to>
            </anchor>
          </objectPr>
        </oleObject>
      </mc:Choice>
      <mc:Fallback>
        <oleObject progId="Word.Document.12" shapeId="31747" r:id="rId4"/>
      </mc:Fallback>
    </mc:AlternateContent>
  </oleObject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5"/>
  <sheetViews>
    <sheetView workbookViewId="0">
      <selection activeCell="K11" sqref="K11"/>
    </sheetView>
  </sheetViews>
  <sheetFormatPr defaultColWidth="9.140625" defaultRowHeight="15" x14ac:dyDescent="0.25"/>
  <cols>
    <col min="1" max="2" width="9.140625" style="59"/>
    <col min="3" max="3" width="11" style="59" customWidth="1"/>
    <col min="4" max="16384" width="9.140625" style="59"/>
  </cols>
  <sheetData>
    <row r="1" spans="1:10" ht="21" x14ac:dyDescent="0.35">
      <c r="A1" s="63" t="s">
        <v>209</v>
      </c>
      <c r="B1" s="61"/>
      <c r="C1" s="61"/>
    </row>
    <row r="2" spans="1:10" x14ac:dyDescent="0.25">
      <c r="A2" s="61"/>
      <c r="B2" s="65">
        <v>8.1</v>
      </c>
      <c r="C2" s="61" t="s">
        <v>24</v>
      </c>
      <c r="D2" s="297" t="s">
        <v>259</v>
      </c>
    </row>
    <row r="3" spans="1:10" x14ac:dyDescent="0.25">
      <c r="A3" s="61"/>
      <c r="B3" s="65" t="s">
        <v>82</v>
      </c>
      <c r="C3" s="61" t="s">
        <v>26</v>
      </c>
      <c r="D3" s="297" t="s">
        <v>245</v>
      </c>
      <c r="E3" s="59" t="s">
        <v>71</v>
      </c>
    </row>
    <row r="4" spans="1:10" x14ac:dyDescent="0.25">
      <c r="A4" s="61"/>
      <c r="B4" s="25" t="s">
        <v>27</v>
      </c>
      <c r="C4" s="61"/>
      <c r="D4" s="26" t="s">
        <v>83</v>
      </c>
      <c r="E4" s="66"/>
      <c r="F4" s="66"/>
      <c r="G4" s="66"/>
      <c r="H4" s="66"/>
      <c r="I4" s="66"/>
      <c r="J4" s="66"/>
    </row>
    <row r="5" spans="1:10" ht="19.5" customHeight="1" x14ac:dyDescent="0.25">
      <c r="A5" s="61"/>
      <c r="B5" s="28"/>
      <c r="C5" s="61"/>
    </row>
    <row r="6" spans="1:10" s="104" customFormat="1" ht="19.5" customHeight="1" x14ac:dyDescent="0.25">
      <c r="A6" s="61"/>
      <c r="B6" s="61"/>
      <c r="C6" s="61"/>
      <c r="D6" s="59"/>
      <c r="E6" s="59"/>
      <c r="F6" s="26" t="s">
        <v>29</v>
      </c>
      <c r="G6" s="26"/>
      <c r="H6" s="26" t="s">
        <v>218</v>
      </c>
      <c r="I6" s="26"/>
      <c r="J6" s="26"/>
    </row>
    <row r="7" spans="1:10" ht="26.25" x14ac:dyDescent="0.25">
      <c r="A7" s="60" t="s">
        <v>31</v>
      </c>
      <c r="B7" s="165" t="s">
        <v>32</v>
      </c>
      <c r="C7" s="165" t="s">
        <v>33</v>
      </c>
    </row>
    <row r="8" spans="1:10" s="104" customFormat="1" ht="21.75" customHeight="1" x14ac:dyDescent="0.25">
      <c r="A8" s="26"/>
      <c r="B8" s="195" t="s">
        <v>34</v>
      </c>
      <c r="C8" s="195" t="s">
        <v>3</v>
      </c>
      <c r="D8" s="59"/>
      <c r="E8" s="59"/>
      <c r="F8" s="59"/>
      <c r="G8" s="59"/>
      <c r="H8" s="59"/>
      <c r="I8" s="59"/>
      <c r="J8" s="59"/>
    </row>
    <row r="9" spans="1:10" x14ac:dyDescent="0.25">
      <c r="A9" s="216">
        <v>1</v>
      </c>
      <c r="B9" s="217"/>
      <c r="C9" s="58">
        <v>50</v>
      </c>
      <c r="E9" s="61" t="s">
        <v>35</v>
      </c>
      <c r="F9" s="61"/>
    </row>
    <row r="10" spans="1:10" x14ac:dyDescent="0.25">
      <c r="A10" s="216">
        <v>1</v>
      </c>
      <c r="B10" s="220"/>
      <c r="C10" s="58">
        <v>0</v>
      </c>
      <c r="E10" s="61" t="s">
        <v>36</v>
      </c>
      <c r="F10" s="61"/>
    </row>
    <row r="11" spans="1:10" x14ac:dyDescent="0.25">
      <c r="A11" s="216">
        <v>1</v>
      </c>
      <c r="B11" s="220"/>
      <c r="C11" s="58">
        <v>0</v>
      </c>
      <c r="E11" s="61" t="s">
        <v>37</v>
      </c>
      <c r="F11" s="61"/>
    </row>
    <row r="12" spans="1:10" x14ac:dyDescent="0.25">
      <c r="A12" s="216">
        <v>1</v>
      </c>
      <c r="B12" s="220"/>
      <c r="C12" s="58">
        <v>50</v>
      </c>
      <c r="E12" s="61"/>
      <c r="F12" s="61"/>
    </row>
    <row r="13" spans="1:10" x14ac:dyDescent="0.25">
      <c r="A13" s="216">
        <v>1</v>
      </c>
      <c r="B13" s="220"/>
      <c r="C13" s="58">
        <v>50</v>
      </c>
      <c r="E13" s="61" t="s">
        <v>38</v>
      </c>
      <c r="F13" s="61"/>
    </row>
    <row r="14" spans="1:10" x14ac:dyDescent="0.25">
      <c r="A14" s="216">
        <v>1</v>
      </c>
      <c r="B14" s="220"/>
      <c r="C14" s="58">
        <v>50</v>
      </c>
      <c r="E14" s="61" t="s">
        <v>39</v>
      </c>
      <c r="F14" s="61"/>
    </row>
    <row r="15" spans="1:10" x14ac:dyDescent="0.25">
      <c r="A15" s="216">
        <v>1</v>
      </c>
      <c r="B15" s="220"/>
      <c r="C15" s="58">
        <v>50</v>
      </c>
      <c r="E15" s="61" t="s">
        <v>40</v>
      </c>
      <c r="F15" s="61"/>
    </row>
    <row r="16" spans="1:10" x14ac:dyDescent="0.25">
      <c r="A16" s="216">
        <v>1</v>
      </c>
      <c r="B16" s="220"/>
      <c r="C16" s="58">
        <v>50</v>
      </c>
      <c r="E16" s="61" t="s">
        <v>41</v>
      </c>
      <c r="F16" s="61"/>
    </row>
    <row r="17" spans="1:6" x14ac:dyDescent="0.25">
      <c r="A17" s="216">
        <v>1</v>
      </c>
      <c r="B17" s="220"/>
      <c r="C17" s="58">
        <v>50</v>
      </c>
      <c r="E17" s="61" t="s">
        <v>42</v>
      </c>
      <c r="F17" s="61"/>
    </row>
    <row r="18" spans="1:6" x14ac:dyDescent="0.25">
      <c r="A18" s="216">
        <v>1</v>
      </c>
      <c r="B18" s="220"/>
      <c r="C18" s="58">
        <v>50</v>
      </c>
      <c r="E18" s="61" t="s">
        <v>43</v>
      </c>
      <c r="F18" s="61"/>
    </row>
    <row r="19" spans="1:6" x14ac:dyDescent="0.25">
      <c r="A19" s="216">
        <v>1</v>
      </c>
      <c r="B19" s="220"/>
      <c r="C19" s="58">
        <v>50</v>
      </c>
      <c r="E19" s="61" t="s">
        <v>44</v>
      </c>
      <c r="F19" s="61"/>
    </row>
    <row r="20" spans="1:6" x14ac:dyDescent="0.25">
      <c r="A20" s="216">
        <v>1</v>
      </c>
      <c r="B20" s="220"/>
      <c r="C20" s="58">
        <v>50</v>
      </c>
      <c r="E20" s="61" t="s">
        <v>45</v>
      </c>
    </row>
    <row r="21" spans="1:6" x14ac:dyDescent="0.25">
      <c r="A21" s="216">
        <v>1</v>
      </c>
      <c r="B21" s="220"/>
      <c r="C21" s="58">
        <v>50</v>
      </c>
      <c r="E21" s="61" t="s">
        <v>46</v>
      </c>
    </row>
    <row r="22" spans="1:6" x14ac:dyDescent="0.25">
      <c r="A22" s="216">
        <v>1</v>
      </c>
      <c r="B22" s="220"/>
      <c r="C22" s="58">
        <v>50</v>
      </c>
      <c r="E22" s="61" t="s">
        <v>135</v>
      </c>
    </row>
    <row r="23" spans="1:6" x14ac:dyDescent="0.25">
      <c r="A23" s="216">
        <v>1</v>
      </c>
      <c r="B23" s="220"/>
      <c r="C23" s="58">
        <v>50</v>
      </c>
      <c r="E23" s="61"/>
    </row>
    <row r="24" spans="1:6" x14ac:dyDescent="0.25">
      <c r="A24" s="219"/>
      <c r="B24" s="220"/>
      <c r="C24" s="221"/>
    </row>
    <row r="25" spans="1:6" x14ac:dyDescent="0.25">
      <c r="A25" s="219"/>
      <c r="B25" s="220"/>
      <c r="C25" s="221"/>
    </row>
    <row r="26" spans="1:6" x14ac:dyDescent="0.25">
      <c r="A26" s="219"/>
      <c r="B26" s="220"/>
      <c r="C26" s="221"/>
    </row>
    <row r="27" spans="1:6" ht="15.75" x14ac:dyDescent="0.25">
      <c r="A27" s="89"/>
      <c r="B27" s="90"/>
      <c r="C27" s="58"/>
      <c r="E27" s="35"/>
    </row>
    <row r="28" spans="1:6" ht="15.75" x14ac:dyDescent="0.25">
      <c r="A28" s="65"/>
      <c r="B28" s="90" t="s">
        <v>71</v>
      </c>
      <c r="C28" s="58"/>
      <c r="E28" s="35"/>
    </row>
    <row r="29" spans="1:6" ht="15.75" x14ac:dyDescent="0.25">
      <c r="A29" s="65"/>
      <c r="B29" s="89"/>
      <c r="C29" s="58"/>
      <c r="E29" s="35"/>
    </row>
    <row r="30" spans="1:6" ht="15.75" x14ac:dyDescent="0.25">
      <c r="A30" s="65"/>
      <c r="B30" s="89"/>
      <c r="C30" s="58"/>
      <c r="E30" s="35"/>
    </row>
    <row r="31" spans="1:6" ht="15.75" x14ac:dyDescent="0.25">
      <c r="A31" s="65"/>
      <c r="B31" s="89"/>
      <c r="C31" s="58"/>
      <c r="E31" s="35"/>
    </row>
    <row r="32" spans="1:6" x14ac:dyDescent="0.25">
      <c r="A32" s="65"/>
      <c r="B32" s="65"/>
      <c r="C32" s="72"/>
    </row>
    <row r="33" spans="1:5" x14ac:dyDescent="0.25">
      <c r="A33" s="65"/>
      <c r="B33" s="65"/>
      <c r="C33" s="72"/>
    </row>
    <row r="34" spans="1:5" x14ac:dyDescent="0.25">
      <c r="A34" s="65"/>
      <c r="B34" s="65"/>
      <c r="C34" s="72"/>
    </row>
    <row r="35" spans="1:5" x14ac:dyDescent="0.25">
      <c r="A35" s="65"/>
      <c r="B35" s="65"/>
      <c r="C35" s="72"/>
    </row>
    <row r="36" spans="1:5" x14ac:dyDescent="0.25">
      <c r="A36" s="65"/>
      <c r="B36" s="65"/>
      <c r="C36" s="72"/>
    </row>
    <row r="37" spans="1:5" x14ac:dyDescent="0.25">
      <c r="A37" s="65"/>
      <c r="B37" s="65"/>
      <c r="C37" s="73"/>
    </row>
    <row r="38" spans="1:5" x14ac:dyDescent="0.25">
      <c r="A38" s="65"/>
      <c r="B38" s="65"/>
      <c r="C38" s="65"/>
    </row>
    <row r="39" spans="1:5" x14ac:dyDescent="0.25">
      <c r="A39" s="61"/>
      <c r="B39" s="64"/>
      <c r="C39" s="64">
        <f>SUM(C9:C38)</f>
        <v>650</v>
      </c>
      <c r="D39" s="61" t="s">
        <v>48</v>
      </c>
    </row>
    <row r="40" spans="1:5" x14ac:dyDescent="0.25">
      <c r="A40" s="64">
        <f>SUM(A9:A38)</f>
        <v>15</v>
      </c>
      <c r="B40" s="61" t="s">
        <v>49</v>
      </c>
      <c r="C40" s="61"/>
    </row>
    <row r="41" spans="1:5" x14ac:dyDescent="0.25">
      <c r="A41" s="61"/>
      <c r="B41" s="180">
        <f>C39/A40</f>
        <v>43.333333333333336</v>
      </c>
      <c r="C41" s="61" t="s">
        <v>50</v>
      </c>
    </row>
    <row r="42" spans="1:5" x14ac:dyDescent="0.25">
      <c r="A42" s="61"/>
      <c r="B42" s="61"/>
      <c r="C42" s="61"/>
      <c r="D42" s="65">
        <v>50</v>
      </c>
      <c r="E42" s="61" t="s">
        <v>51</v>
      </c>
    </row>
    <row r="43" spans="1:5" x14ac:dyDescent="0.25">
      <c r="A43" s="61"/>
      <c r="B43" s="61"/>
      <c r="C43" s="61"/>
      <c r="D43" s="67">
        <f>B41/D42</f>
        <v>0.8666666666666667</v>
      </c>
      <c r="E43" s="61" t="s">
        <v>52</v>
      </c>
    </row>
    <row r="44" spans="1:5" x14ac:dyDescent="0.25">
      <c r="A44" s="61"/>
      <c r="B44" s="61"/>
      <c r="C44" s="61"/>
    </row>
    <row r="45" spans="1:5" ht="15.75" x14ac:dyDescent="0.25">
      <c r="A45" s="96" t="s">
        <v>109</v>
      </c>
      <c r="B45" s="61"/>
      <c r="C45" s="61"/>
    </row>
  </sheetData>
  <pageMargins left="0.7" right="0.7" top="0.75" bottom="0.75" header="0.3" footer="0.3"/>
  <pageSetup scale="76" orientation="portrait" r:id="rId1"/>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5"/>
  <sheetViews>
    <sheetView workbookViewId="0">
      <selection activeCell="L15" sqref="L15"/>
    </sheetView>
  </sheetViews>
  <sheetFormatPr defaultColWidth="9.140625" defaultRowHeight="15" x14ac:dyDescent="0.25"/>
  <cols>
    <col min="1" max="2" width="9.140625" style="59"/>
    <col min="3" max="3" width="11" style="59" customWidth="1"/>
    <col min="4" max="16384" width="9.140625" style="59"/>
  </cols>
  <sheetData>
    <row r="1" spans="1:10" ht="21" x14ac:dyDescent="0.35">
      <c r="A1" s="63" t="s">
        <v>209</v>
      </c>
      <c r="B1" s="61"/>
      <c r="C1" s="61"/>
    </row>
    <row r="2" spans="1:10" x14ac:dyDescent="0.25">
      <c r="A2" s="61"/>
      <c r="B2" s="65">
        <v>8.1</v>
      </c>
      <c r="C2" s="61" t="s">
        <v>24</v>
      </c>
      <c r="D2" s="292" t="s">
        <v>259</v>
      </c>
    </row>
    <row r="3" spans="1:10" x14ac:dyDescent="0.25">
      <c r="A3" s="61"/>
      <c r="B3" s="65" t="s">
        <v>82</v>
      </c>
      <c r="C3" s="61" t="s">
        <v>26</v>
      </c>
      <c r="D3" s="292" t="s">
        <v>245</v>
      </c>
      <c r="E3" s="59" t="s">
        <v>71</v>
      </c>
    </row>
    <row r="4" spans="1:10" x14ac:dyDescent="0.25">
      <c r="A4" s="61"/>
      <c r="B4" s="25" t="s">
        <v>27</v>
      </c>
      <c r="C4" s="61"/>
      <c r="D4" s="26" t="s">
        <v>83</v>
      </c>
      <c r="E4" s="66"/>
      <c r="F4" s="66"/>
      <c r="G4" s="66"/>
      <c r="H4" s="66"/>
      <c r="I4" s="66"/>
      <c r="J4" s="66"/>
    </row>
    <row r="5" spans="1:10" ht="19.5" customHeight="1" x14ac:dyDescent="0.25">
      <c r="A5" s="61"/>
      <c r="B5" s="28"/>
      <c r="C5" s="61"/>
    </row>
    <row r="6" spans="1:10" s="104" customFormat="1" ht="19.5" customHeight="1" x14ac:dyDescent="0.25">
      <c r="A6" s="61"/>
      <c r="B6" s="61"/>
      <c r="C6" s="61"/>
      <c r="D6" s="59"/>
      <c r="E6" s="59"/>
      <c r="F6" s="26" t="s">
        <v>29</v>
      </c>
      <c r="G6" s="26"/>
      <c r="H6" s="26" t="s">
        <v>218</v>
      </c>
      <c r="I6" s="26"/>
      <c r="J6" s="26"/>
    </row>
    <row r="7" spans="1:10" ht="26.25" x14ac:dyDescent="0.25">
      <c r="A7" s="60" t="s">
        <v>31</v>
      </c>
      <c r="B7" s="165" t="s">
        <v>32</v>
      </c>
      <c r="C7" s="165" t="s">
        <v>33</v>
      </c>
    </row>
    <row r="8" spans="1:10" s="104" customFormat="1" ht="21.75" customHeight="1" x14ac:dyDescent="0.25">
      <c r="A8" s="26"/>
      <c r="B8" s="195" t="s">
        <v>34</v>
      </c>
      <c r="C8" s="195" t="s">
        <v>3</v>
      </c>
      <c r="D8" s="59"/>
      <c r="E8" s="59"/>
      <c r="F8" s="59"/>
      <c r="G8" s="59"/>
      <c r="H8" s="59"/>
      <c r="I8" s="59"/>
      <c r="J8" s="59"/>
    </row>
    <row r="9" spans="1:10" x14ac:dyDescent="0.25">
      <c r="A9" s="216">
        <v>1</v>
      </c>
      <c r="B9" s="217"/>
      <c r="C9" s="58">
        <v>50</v>
      </c>
      <c r="E9" s="61" t="s">
        <v>35</v>
      </c>
      <c r="F9" s="61"/>
    </row>
    <row r="10" spans="1:10" x14ac:dyDescent="0.25">
      <c r="A10" s="216">
        <v>1</v>
      </c>
      <c r="B10" s="220"/>
      <c r="C10" s="58">
        <v>0</v>
      </c>
      <c r="E10" s="61" t="s">
        <v>36</v>
      </c>
      <c r="F10" s="61"/>
    </row>
    <row r="11" spans="1:10" x14ac:dyDescent="0.25">
      <c r="A11" s="216">
        <v>1</v>
      </c>
      <c r="B11" s="220"/>
      <c r="C11" s="58">
        <v>0</v>
      </c>
      <c r="E11" s="61" t="s">
        <v>37</v>
      </c>
      <c r="F11" s="61"/>
    </row>
    <row r="12" spans="1:10" x14ac:dyDescent="0.25">
      <c r="A12" s="216">
        <v>1</v>
      </c>
      <c r="B12" s="220"/>
      <c r="C12" s="58">
        <v>50</v>
      </c>
      <c r="E12" s="61"/>
      <c r="F12" s="61"/>
    </row>
    <row r="13" spans="1:10" x14ac:dyDescent="0.25">
      <c r="A13" s="216">
        <v>1</v>
      </c>
      <c r="B13" s="220"/>
      <c r="C13" s="58">
        <v>50</v>
      </c>
      <c r="E13" s="61" t="s">
        <v>38</v>
      </c>
      <c r="F13" s="61"/>
    </row>
    <row r="14" spans="1:10" x14ac:dyDescent="0.25">
      <c r="A14" s="216">
        <v>1</v>
      </c>
      <c r="B14" s="220"/>
      <c r="C14" s="58">
        <v>50</v>
      </c>
      <c r="E14" s="61" t="s">
        <v>39</v>
      </c>
      <c r="F14" s="61"/>
    </row>
    <row r="15" spans="1:10" x14ac:dyDescent="0.25">
      <c r="A15" s="216">
        <v>1</v>
      </c>
      <c r="B15" s="220"/>
      <c r="C15" s="58">
        <v>50</v>
      </c>
      <c r="E15" s="61" t="s">
        <v>40</v>
      </c>
      <c r="F15" s="61"/>
    </row>
    <row r="16" spans="1:10" x14ac:dyDescent="0.25">
      <c r="A16" s="216">
        <v>1</v>
      </c>
      <c r="B16" s="220"/>
      <c r="C16" s="58">
        <v>50</v>
      </c>
      <c r="E16" s="61" t="s">
        <v>41</v>
      </c>
      <c r="F16" s="61"/>
    </row>
    <row r="17" spans="1:6" x14ac:dyDescent="0.25">
      <c r="A17" s="216">
        <v>1</v>
      </c>
      <c r="B17" s="220"/>
      <c r="C17" s="58">
        <v>50</v>
      </c>
      <c r="E17" s="61" t="s">
        <v>42</v>
      </c>
      <c r="F17" s="61"/>
    </row>
    <row r="18" spans="1:6" x14ac:dyDescent="0.25">
      <c r="A18" s="216">
        <v>1</v>
      </c>
      <c r="B18" s="220"/>
      <c r="C18" s="58">
        <v>50</v>
      </c>
      <c r="E18" s="61" t="s">
        <v>43</v>
      </c>
      <c r="F18" s="61"/>
    </row>
    <row r="19" spans="1:6" x14ac:dyDescent="0.25">
      <c r="A19" s="216">
        <v>1</v>
      </c>
      <c r="B19" s="220"/>
      <c r="C19" s="58">
        <v>50</v>
      </c>
      <c r="E19" s="61" t="s">
        <v>44</v>
      </c>
      <c r="F19" s="61"/>
    </row>
    <row r="20" spans="1:6" x14ac:dyDescent="0.25">
      <c r="A20" s="216">
        <v>1</v>
      </c>
      <c r="B20" s="220"/>
      <c r="C20" s="58">
        <v>50</v>
      </c>
      <c r="E20" s="61" t="s">
        <v>45</v>
      </c>
    </row>
    <row r="21" spans="1:6" x14ac:dyDescent="0.25">
      <c r="A21" s="216">
        <v>1</v>
      </c>
      <c r="B21" s="220"/>
      <c r="C21" s="58">
        <v>50</v>
      </c>
      <c r="E21" s="61" t="s">
        <v>46</v>
      </c>
    </row>
    <row r="22" spans="1:6" x14ac:dyDescent="0.25">
      <c r="A22" s="216">
        <v>1</v>
      </c>
      <c r="B22" s="220"/>
      <c r="C22" s="58">
        <v>50</v>
      </c>
      <c r="E22" s="61" t="s">
        <v>135</v>
      </c>
    </row>
    <row r="23" spans="1:6" x14ac:dyDescent="0.25">
      <c r="A23" s="216">
        <v>1</v>
      </c>
      <c r="B23" s="220"/>
      <c r="C23" s="58">
        <v>50</v>
      </c>
      <c r="E23" s="61"/>
    </row>
    <row r="24" spans="1:6" x14ac:dyDescent="0.25">
      <c r="A24" s="219"/>
      <c r="B24" s="220"/>
      <c r="C24" s="221"/>
    </row>
    <row r="25" spans="1:6" x14ac:dyDescent="0.25">
      <c r="A25" s="219"/>
      <c r="B25" s="220"/>
      <c r="C25" s="221"/>
    </row>
    <row r="26" spans="1:6" x14ac:dyDescent="0.25">
      <c r="A26" s="219"/>
      <c r="B26" s="220"/>
      <c r="C26" s="221"/>
    </row>
    <row r="27" spans="1:6" ht="15.75" x14ac:dyDescent="0.25">
      <c r="A27" s="89"/>
      <c r="B27" s="90"/>
      <c r="C27" s="58"/>
      <c r="E27" s="35"/>
    </row>
    <row r="28" spans="1:6" ht="15.75" x14ac:dyDescent="0.25">
      <c r="A28" s="65"/>
      <c r="B28" s="90" t="s">
        <v>71</v>
      </c>
      <c r="C28" s="58"/>
      <c r="E28" s="35"/>
    </row>
    <row r="29" spans="1:6" ht="15.75" x14ac:dyDescent="0.25">
      <c r="A29" s="65"/>
      <c r="B29" s="89"/>
      <c r="C29" s="58"/>
      <c r="E29" s="35"/>
    </row>
    <row r="30" spans="1:6" ht="15.75" x14ac:dyDescent="0.25">
      <c r="A30" s="65"/>
      <c r="B30" s="89"/>
      <c r="C30" s="58"/>
      <c r="E30" s="35"/>
    </row>
    <row r="31" spans="1:6" ht="15.75" x14ac:dyDescent="0.25">
      <c r="A31" s="65"/>
      <c r="B31" s="89"/>
      <c r="C31" s="58"/>
      <c r="E31" s="35"/>
    </row>
    <row r="32" spans="1:6" x14ac:dyDescent="0.25">
      <c r="A32" s="65"/>
      <c r="B32" s="65"/>
      <c r="C32" s="72"/>
    </row>
    <row r="33" spans="1:5" x14ac:dyDescent="0.25">
      <c r="A33" s="65"/>
      <c r="B33" s="65"/>
      <c r="C33" s="72"/>
    </row>
    <row r="34" spans="1:5" x14ac:dyDescent="0.25">
      <c r="A34" s="65"/>
      <c r="B34" s="65"/>
      <c r="C34" s="72"/>
    </row>
    <row r="35" spans="1:5" x14ac:dyDescent="0.25">
      <c r="A35" s="65"/>
      <c r="B35" s="65"/>
      <c r="C35" s="72"/>
    </row>
    <row r="36" spans="1:5" x14ac:dyDescent="0.25">
      <c r="A36" s="65"/>
      <c r="B36" s="65"/>
      <c r="C36" s="72"/>
    </row>
    <row r="37" spans="1:5" x14ac:dyDescent="0.25">
      <c r="A37" s="65"/>
      <c r="B37" s="65"/>
      <c r="C37" s="73"/>
    </row>
    <row r="38" spans="1:5" x14ac:dyDescent="0.25">
      <c r="A38" s="65"/>
      <c r="B38" s="65"/>
      <c r="C38" s="65"/>
    </row>
    <row r="39" spans="1:5" x14ac:dyDescent="0.25">
      <c r="A39" s="61"/>
      <c r="B39" s="64"/>
      <c r="C39" s="64">
        <f>SUM(C9:C38)</f>
        <v>650</v>
      </c>
      <c r="D39" s="61" t="s">
        <v>48</v>
      </c>
    </row>
    <row r="40" spans="1:5" x14ac:dyDescent="0.25">
      <c r="A40" s="64">
        <f>SUM(A9:A38)</f>
        <v>15</v>
      </c>
      <c r="B40" s="61" t="s">
        <v>49</v>
      </c>
      <c r="C40" s="61"/>
    </row>
    <row r="41" spans="1:5" x14ac:dyDescent="0.25">
      <c r="A41" s="61"/>
      <c r="B41" s="180">
        <f>C39/A40</f>
        <v>43.333333333333336</v>
      </c>
      <c r="C41" s="61" t="s">
        <v>50</v>
      </c>
    </row>
    <row r="42" spans="1:5" x14ac:dyDescent="0.25">
      <c r="A42" s="61"/>
      <c r="B42" s="61"/>
      <c r="C42" s="61"/>
      <c r="D42" s="65">
        <v>50</v>
      </c>
      <c r="E42" s="61" t="s">
        <v>51</v>
      </c>
    </row>
    <row r="43" spans="1:5" x14ac:dyDescent="0.25">
      <c r="A43" s="61"/>
      <c r="B43" s="61"/>
      <c r="C43" s="61"/>
      <c r="D43" s="67">
        <f>B41/D42</f>
        <v>0.8666666666666667</v>
      </c>
      <c r="E43" s="61" t="s">
        <v>52</v>
      </c>
    </row>
    <row r="44" spans="1:5" x14ac:dyDescent="0.25">
      <c r="A44" s="61"/>
      <c r="B44" s="61"/>
      <c r="C44" s="61"/>
    </row>
    <row r="45" spans="1:5" ht="15.75" x14ac:dyDescent="0.25">
      <c r="A45" s="96" t="s">
        <v>109</v>
      </c>
      <c r="B45" s="61"/>
      <c r="C45" s="61"/>
    </row>
  </sheetData>
  <pageMargins left="0.7" right="0.7" top="0.75" bottom="0.75" header="0.3" footer="0.3"/>
  <pageSetup scale="76"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50"/>
  <sheetViews>
    <sheetView topLeftCell="A31" workbookViewId="0">
      <selection activeCell="H40" sqref="H40"/>
    </sheetView>
  </sheetViews>
  <sheetFormatPr defaultColWidth="9.140625" defaultRowHeight="15" x14ac:dyDescent="0.25"/>
  <cols>
    <col min="1" max="1" width="5.28515625" style="61" customWidth="1"/>
    <col min="2" max="2" width="9.140625" style="61"/>
    <col min="3" max="3" width="10.28515625" style="61" customWidth="1"/>
    <col min="4" max="16384" width="9.140625" style="59"/>
  </cols>
  <sheetData>
    <row r="1" spans="1:15" ht="21" x14ac:dyDescent="0.35">
      <c r="A1" s="63" t="s">
        <v>205</v>
      </c>
    </row>
    <row r="2" spans="1:15" x14ac:dyDescent="0.25">
      <c r="B2" s="65">
        <v>1.2</v>
      </c>
      <c r="C2" s="61" t="s">
        <v>24</v>
      </c>
      <c r="D2" s="292" t="s">
        <v>246</v>
      </c>
      <c r="E2" s="104"/>
    </row>
    <row r="3" spans="1:15" x14ac:dyDescent="0.25">
      <c r="B3" s="65" t="s">
        <v>68</v>
      </c>
      <c r="C3" s="61" t="s">
        <v>26</v>
      </c>
      <c r="D3" s="292" t="s">
        <v>245</v>
      </c>
    </row>
    <row r="4" spans="1:15" x14ac:dyDescent="0.25">
      <c r="B4" s="25" t="s">
        <v>27</v>
      </c>
      <c r="D4" s="26" t="s">
        <v>298</v>
      </c>
      <c r="E4" s="66"/>
      <c r="F4" s="66"/>
      <c r="G4" s="66"/>
      <c r="H4" s="66"/>
      <c r="I4" s="66"/>
      <c r="J4" s="66"/>
    </row>
    <row r="5" spans="1:15" x14ac:dyDescent="0.25">
      <c r="B5" s="28"/>
    </row>
    <row r="6" spans="1:15" x14ac:dyDescent="0.25">
      <c r="F6" s="26" t="s">
        <v>29</v>
      </c>
      <c r="G6" s="26"/>
      <c r="H6" s="26" t="s">
        <v>174</v>
      </c>
      <c r="I6" s="26"/>
      <c r="J6" s="26"/>
    </row>
    <row r="7" spans="1:15" ht="26.25" x14ac:dyDescent="0.25">
      <c r="A7" s="60" t="s">
        <v>31</v>
      </c>
      <c r="B7" s="60" t="s">
        <v>32</v>
      </c>
      <c r="C7" s="60" t="s">
        <v>33</v>
      </c>
    </row>
    <row r="8" spans="1:15" x14ac:dyDescent="0.25">
      <c r="B8" s="62" t="s">
        <v>34</v>
      </c>
      <c r="C8" s="62" t="s">
        <v>3</v>
      </c>
    </row>
    <row r="9" spans="1:15" x14ac:dyDescent="0.25">
      <c r="A9" s="184"/>
      <c r="B9" s="33"/>
      <c r="C9" s="33"/>
      <c r="E9" s="61" t="s">
        <v>35</v>
      </c>
      <c r="F9" s="61"/>
    </row>
    <row r="10" spans="1:15" x14ac:dyDescent="0.25">
      <c r="A10" s="184"/>
      <c r="B10" s="33"/>
      <c r="C10" s="33"/>
      <c r="E10" s="61" t="s">
        <v>36</v>
      </c>
      <c r="F10" s="61"/>
    </row>
    <row r="11" spans="1:15" x14ac:dyDescent="0.25">
      <c r="A11" s="184"/>
      <c r="B11" s="33"/>
      <c r="C11" s="33"/>
      <c r="E11" s="61" t="s">
        <v>37</v>
      </c>
      <c r="F11" s="61"/>
    </row>
    <row r="12" spans="1:15" x14ac:dyDescent="0.25">
      <c r="A12" s="184"/>
      <c r="B12" s="33"/>
      <c r="C12" s="33"/>
      <c r="E12" s="61"/>
      <c r="F12" s="61"/>
    </row>
    <row r="13" spans="1:15" x14ac:dyDescent="0.25">
      <c r="A13" s="184"/>
      <c r="B13" s="33"/>
      <c r="C13" s="33"/>
      <c r="E13" s="61" t="s">
        <v>38</v>
      </c>
      <c r="F13" s="61"/>
    </row>
    <row r="14" spans="1:15" x14ac:dyDescent="0.25">
      <c r="A14" s="184"/>
      <c r="B14" s="33"/>
      <c r="C14" s="33"/>
      <c r="E14" s="61" t="s">
        <v>39</v>
      </c>
      <c r="F14" s="61"/>
    </row>
    <row r="15" spans="1:15" x14ac:dyDescent="0.25">
      <c r="A15" s="184"/>
      <c r="B15" s="33"/>
      <c r="C15" s="33"/>
      <c r="E15" s="61" t="s">
        <v>40</v>
      </c>
      <c r="F15" s="61"/>
    </row>
    <row r="16" spans="1:15" x14ac:dyDescent="0.25">
      <c r="A16" s="184"/>
      <c r="B16" s="33"/>
      <c r="C16" s="33"/>
      <c r="E16" s="61" t="s">
        <v>41</v>
      </c>
      <c r="F16" s="61"/>
      <c r="O16" s="181"/>
    </row>
    <row r="17" spans="1:6" x14ac:dyDescent="0.25">
      <c r="A17" s="184"/>
      <c r="B17" s="33"/>
      <c r="C17" s="33"/>
      <c r="E17" s="61" t="s">
        <v>42</v>
      </c>
      <c r="F17" s="61"/>
    </row>
    <row r="18" spans="1:6" x14ac:dyDescent="0.25">
      <c r="A18" s="184"/>
      <c r="B18" s="33"/>
      <c r="C18" s="33"/>
      <c r="E18" s="61" t="s">
        <v>43</v>
      </c>
      <c r="F18" s="61"/>
    </row>
    <row r="19" spans="1:6" x14ac:dyDescent="0.25">
      <c r="A19" s="65"/>
      <c r="B19" s="65"/>
      <c r="C19" s="72"/>
      <c r="E19" s="61" t="s">
        <v>44</v>
      </c>
      <c r="F19" s="61"/>
    </row>
    <row r="20" spans="1:6" x14ac:dyDescent="0.25">
      <c r="A20" s="65"/>
      <c r="B20" s="65"/>
      <c r="C20" s="72"/>
      <c r="E20" s="61" t="s">
        <v>45</v>
      </c>
    </row>
    <row r="21" spans="1:6" x14ac:dyDescent="0.25">
      <c r="A21" s="65"/>
      <c r="B21" s="65"/>
      <c r="C21" s="72"/>
      <c r="E21" s="61" t="s">
        <v>46</v>
      </c>
    </row>
    <row r="22" spans="1:6" x14ac:dyDescent="0.25">
      <c r="A22" s="65"/>
      <c r="B22" s="65"/>
      <c r="C22" s="72"/>
      <c r="E22" s="61" t="s">
        <v>47</v>
      </c>
    </row>
    <row r="23" spans="1:6" x14ac:dyDescent="0.25">
      <c r="A23" s="65"/>
      <c r="B23" s="65"/>
      <c r="C23" s="72"/>
      <c r="E23" s="61" t="s">
        <v>162</v>
      </c>
    </row>
    <row r="24" spans="1:6" x14ac:dyDescent="0.25">
      <c r="A24" s="65"/>
      <c r="B24" s="65"/>
      <c r="C24" s="72"/>
    </row>
    <row r="25" spans="1:6" x14ac:dyDescent="0.25">
      <c r="A25" s="65"/>
      <c r="B25" s="65" t="s">
        <v>71</v>
      </c>
      <c r="C25" s="72" t="s">
        <v>71</v>
      </c>
    </row>
    <row r="26" spans="1:6" x14ac:dyDescent="0.25">
      <c r="A26" s="65"/>
      <c r="B26" s="65"/>
      <c r="C26" s="72"/>
    </row>
    <row r="27" spans="1:6" ht="15.75" x14ac:dyDescent="0.25">
      <c r="A27" s="65"/>
      <c r="B27" s="65"/>
      <c r="C27" s="72"/>
      <c r="E27" s="35"/>
    </row>
    <row r="28" spans="1:6" ht="15.75" x14ac:dyDescent="0.25">
      <c r="A28" s="65"/>
      <c r="B28" s="65"/>
      <c r="C28" s="72"/>
      <c r="E28" s="35"/>
    </row>
    <row r="29" spans="1:6" ht="15.75" x14ac:dyDescent="0.25">
      <c r="A29" s="65"/>
      <c r="B29" s="65"/>
      <c r="C29" s="32"/>
      <c r="E29" s="35"/>
    </row>
    <row r="30" spans="1:6" ht="15.75" x14ac:dyDescent="0.25">
      <c r="A30" s="65"/>
      <c r="B30" s="65"/>
      <c r="C30" s="32"/>
      <c r="E30" s="35"/>
    </row>
    <row r="31" spans="1:6" ht="15.75" x14ac:dyDescent="0.25">
      <c r="A31" s="65"/>
      <c r="B31" s="65"/>
      <c r="C31" s="32"/>
      <c r="E31" s="35"/>
    </row>
    <row r="32" spans="1:6" x14ac:dyDescent="0.25">
      <c r="A32" s="65"/>
      <c r="B32" s="65"/>
      <c r="C32" s="72"/>
    </row>
    <row r="33" spans="1:11" ht="18.75" x14ac:dyDescent="0.3">
      <c r="A33" s="65"/>
      <c r="B33" s="65"/>
      <c r="C33" s="72"/>
      <c r="E33" s="298" t="s">
        <v>304</v>
      </c>
    </row>
    <row r="34" spans="1:11" x14ac:dyDescent="0.25">
      <c r="A34" s="65"/>
      <c r="B34" s="65"/>
      <c r="C34" s="72"/>
    </row>
    <row r="35" spans="1:11" x14ac:dyDescent="0.25">
      <c r="A35" s="65"/>
      <c r="B35" s="65"/>
      <c r="C35" s="72"/>
    </row>
    <row r="36" spans="1:11" x14ac:dyDescent="0.25">
      <c r="A36" s="65"/>
      <c r="B36" s="65"/>
      <c r="C36" s="72"/>
    </row>
    <row r="37" spans="1:11" x14ac:dyDescent="0.25">
      <c r="A37" s="65"/>
      <c r="B37" s="65"/>
      <c r="C37" s="73"/>
    </row>
    <row r="38" spans="1:11" x14ac:dyDescent="0.25">
      <c r="A38" s="65"/>
      <c r="B38" s="65"/>
      <c r="C38" s="65"/>
    </row>
    <row r="39" spans="1:11" x14ac:dyDescent="0.25">
      <c r="B39" s="64"/>
      <c r="C39" s="64">
        <f>SUM(C9:C38)</f>
        <v>0</v>
      </c>
      <c r="D39" s="61" t="s">
        <v>48</v>
      </c>
    </row>
    <row r="40" spans="1:11" x14ac:dyDescent="0.25">
      <c r="A40" s="64">
        <f>SUM(A9:A38)</f>
        <v>0</v>
      </c>
      <c r="B40" s="61" t="s">
        <v>49</v>
      </c>
    </row>
    <row r="41" spans="1:11" x14ac:dyDescent="0.25">
      <c r="B41" s="64" t="e">
        <f>C39/A40</f>
        <v>#DIV/0!</v>
      </c>
      <c r="C41" s="61" t="s">
        <v>50</v>
      </c>
    </row>
    <row r="42" spans="1:11" x14ac:dyDescent="0.25">
      <c r="D42" s="65">
        <v>50</v>
      </c>
      <c r="E42" s="61" t="s">
        <v>51</v>
      </c>
    </row>
    <row r="43" spans="1:11" x14ac:dyDescent="0.25">
      <c r="D43" s="67">
        <v>0.88</v>
      </c>
      <c r="E43" s="61" t="s">
        <v>52</v>
      </c>
    </row>
    <row r="46" spans="1:11" ht="15.75" x14ac:dyDescent="0.25">
      <c r="A46" s="153" t="s">
        <v>184</v>
      </c>
      <c r="B46" s="75"/>
      <c r="C46" s="75"/>
      <c r="D46" s="76"/>
      <c r="E46" s="76"/>
      <c r="F46" s="76"/>
      <c r="G46" s="76"/>
      <c r="H46" s="76"/>
      <c r="I46" s="76"/>
      <c r="J46" s="76"/>
      <c r="K46" s="76"/>
    </row>
    <row r="47" spans="1:11" x14ac:dyDescent="0.25">
      <c r="A47" s="75"/>
      <c r="B47" s="75"/>
      <c r="C47" s="75"/>
      <c r="D47" s="76"/>
      <c r="E47" s="76"/>
      <c r="F47" s="76"/>
      <c r="G47" s="76"/>
      <c r="H47" s="76"/>
      <c r="I47" s="76"/>
      <c r="J47" s="76"/>
      <c r="K47" s="76"/>
    </row>
    <row r="48" spans="1:11" x14ac:dyDescent="0.25">
      <c r="A48" s="75"/>
      <c r="B48" s="75"/>
      <c r="C48" s="75"/>
      <c r="D48" s="76"/>
      <c r="E48" s="76"/>
      <c r="F48" s="76"/>
      <c r="G48" s="76"/>
      <c r="H48" s="76"/>
      <c r="I48" s="76"/>
      <c r="J48" s="76"/>
      <c r="K48" s="76"/>
    </row>
    <row r="49" spans="1:11" x14ac:dyDescent="0.25">
      <c r="A49" s="75"/>
      <c r="B49" s="75"/>
      <c r="C49" s="75"/>
      <c r="D49" s="76"/>
      <c r="E49" s="76"/>
      <c r="F49" s="76"/>
      <c r="G49" s="76"/>
      <c r="H49" s="76"/>
      <c r="I49" s="76"/>
      <c r="J49" s="76"/>
      <c r="K49" s="76"/>
    </row>
    <row r="50" spans="1:11" x14ac:dyDescent="0.25">
      <c r="A50" s="75"/>
      <c r="B50" s="75"/>
      <c r="C50" s="75"/>
      <c r="D50" s="76"/>
      <c r="E50" s="76"/>
      <c r="F50" s="76"/>
      <c r="G50" s="76"/>
      <c r="H50" s="76"/>
      <c r="I50" s="76"/>
      <c r="J50" s="76"/>
      <c r="K50" s="76"/>
    </row>
  </sheetData>
  <pageMargins left="0.7" right="0.7" top="0.75" bottom="0.75" header="0.3" footer="0.3"/>
  <pageSetup scale="59" orientation="portrait" r:id="rId1"/>
  <drawing r:id="rId2"/>
  <legacyDrawing r:id="rId3"/>
  <oleObjects>
    <mc:AlternateContent xmlns:mc="http://schemas.openxmlformats.org/markup-compatibility/2006">
      <mc:Choice Requires="x14">
        <oleObject progId="Word.Document.12" shapeId="450562" r:id="rId4">
          <objectPr defaultSize="0" r:id="rId5">
            <anchor moveWithCells="1">
              <from>
                <xdr:col>1</xdr:col>
                <xdr:colOff>0</xdr:colOff>
                <xdr:row>48</xdr:row>
                <xdr:rowOff>0</xdr:rowOff>
              </from>
              <to>
                <xdr:col>11</xdr:col>
                <xdr:colOff>133350</xdr:colOff>
                <xdr:row>60</xdr:row>
                <xdr:rowOff>104775</xdr:rowOff>
              </to>
            </anchor>
          </objectPr>
        </oleObject>
      </mc:Choice>
      <mc:Fallback>
        <oleObject progId="Word.Document.12" shapeId="450562" r:id="rId4"/>
      </mc:Fallback>
    </mc:AlternateContent>
  </oleObject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5"/>
  <sheetViews>
    <sheetView topLeftCell="A49" workbookViewId="0">
      <selection activeCell="N55" sqref="N55"/>
    </sheetView>
  </sheetViews>
  <sheetFormatPr defaultColWidth="9.140625" defaultRowHeight="15" x14ac:dyDescent="0.25"/>
  <cols>
    <col min="1" max="2" width="9.140625" style="59"/>
    <col min="3" max="3" width="11" style="59" customWidth="1"/>
    <col min="4" max="16384" width="9.140625" style="59"/>
  </cols>
  <sheetData>
    <row r="1" spans="1:10" ht="21" x14ac:dyDescent="0.35">
      <c r="A1" s="63" t="s">
        <v>209</v>
      </c>
      <c r="B1" s="61"/>
      <c r="C1" s="61"/>
    </row>
    <row r="2" spans="1:10" x14ac:dyDescent="0.25">
      <c r="A2" s="61"/>
      <c r="B2" s="65">
        <v>8.1</v>
      </c>
      <c r="C2" s="61" t="s">
        <v>24</v>
      </c>
      <c r="D2" s="242" t="s">
        <v>259</v>
      </c>
    </row>
    <row r="3" spans="1:10" x14ac:dyDescent="0.25">
      <c r="A3" s="61"/>
      <c r="B3" s="65" t="s">
        <v>82</v>
      </c>
      <c r="C3" s="61" t="s">
        <v>26</v>
      </c>
      <c r="D3" s="242" t="s">
        <v>245</v>
      </c>
      <c r="E3" s="59" t="s">
        <v>71</v>
      </c>
    </row>
    <row r="4" spans="1:10" x14ac:dyDescent="0.25">
      <c r="A4" s="61"/>
      <c r="B4" s="25" t="s">
        <v>27</v>
      </c>
      <c r="C4" s="61"/>
      <c r="D4" s="26" t="s">
        <v>83</v>
      </c>
      <c r="E4" s="66"/>
      <c r="F4" s="66"/>
      <c r="G4" s="66"/>
      <c r="H4" s="66"/>
      <c r="I4" s="66"/>
      <c r="J4" s="66"/>
    </row>
    <row r="5" spans="1:10" ht="19.5" customHeight="1" x14ac:dyDescent="0.25">
      <c r="A5" s="61"/>
      <c r="B5" s="28"/>
      <c r="C5" s="61"/>
    </row>
    <row r="6" spans="1:10" s="104" customFormat="1" ht="19.5" customHeight="1" x14ac:dyDescent="0.25">
      <c r="A6" s="61"/>
      <c r="B6" s="61"/>
      <c r="C6" s="61"/>
      <c r="D6" s="59"/>
      <c r="E6" s="59"/>
      <c r="F6" s="26" t="s">
        <v>29</v>
      </c>
      <c r="G6" s="26"/>
      <c r="H6" s="26" t="s">
        <v>218</v>
      </c>
      <c r="I6" s="26"/>
      <c r="J6" s="26"/>
    </row>
    <row r="7" spans="1:10" ht="26.25" x14ac:dyDescent="0.25">
      <c r="A7" s="60" t="s">
        <v>31</v>
      </c>
      <c r="B7" s="165" t="s">
        <v>32</v>
      </c>
      <c r="C7" s="165" t="s">
        <v>33</v>
      </c>
    </row>
    <row r="8" spans="1:10" s="104" customFormat="1" ht="21.75" customHeight="1" x14ac:dyDescent="0.25">
      <c r="A8" s="26"/>
      <c r="B8" s="195" t="s">
        <v>34</v>
      </c>
      <c r="C8" s="195" t="s">
        <v>3</v>
      </c>
      <c r="D8" s="59"/>
      <c r="E8" s="59"/>
      <c r="F8" s="59"/>
      <c r="G8" s="59"/>
      <c r="H8" s="59"/>
      <c r="I8" s="59"/>
      <c r="J8" s="59"/>
    </row>
    <row r="9" spans="1:10" x14ac:dyDescent="0.25">
      <c r="A9" s="216">
        <v>1</v>
      </c>
      <c r="B9" s="217"/>
      <c r="C9" s="58">
        <v>50</v>
      </c>
      <c r="E9" s="61" t="s">
        <v>35</v>
      </c>
      <c r="F9" s="61"/>
    </row>
    <row r="10" spans="1:10" x14ac:dyDescent="0.25">
      <c r="A10" s="216">
        <v>1</v>
      </c>
      <c r="B10" s="220"/>
      <c r="C10" s="58">
        <v>0</v>
      </c>
      <c r="E10" s="61" t="s">
        <v>36</v>
      </c>
      <c r="F10" s="61"/>
    </row>
    <row r="11" spans="1:10" x14ac:dyDescent="0.25">
      <c r="A11" s="216">
        <v>1</v>
      </c>
      <c r="B11" s="220"/>
      <c r="C11" s="58">
        <v>0</v>
      </c>
      <c r="E11" s="61" t="s">
        <v>37</v>
      </c>
      <c r="F11" s="61"/>
    </row>
    <row r="12" spans="1:10" x14ac:dyDescent="0.25">
      <c r="A12" s="216">
        <v>1</v>
      </c>
      <c r="B12" s="220"/>
      <c r="C12" s="58">
        <v>50</v>
      </c>
      <c r="E12" s="61"/>
      <c r="F12" s="61"/>
    </row>
    <row r="13" spans="1:10" x14ac:dyDescent="0.25">
      <c r="A13" s="216">
        <v>1</v>
      </c>
      <c r="B13" s="220"/>
      <c r="C13" s="58">
        <v>50</v>
      </c>
      <c r="E13" s="61" t="s">
        <v>38</v>
      </c>
      <c r="F13" s="61"/>
    </row>
    <row r="14" spans="1:10" x14ac:dyDescent="0.25">
      <c r="A14" s="216">
        <v>1</v>
      </c>
      <c r="B14" s="220"/>
      <c r="C14" s="58">
        <v>50</v>
      </c>
      <c r="E14" s="61" t="s">
        <v>39</v>
      </c>
      <c r="F14" s="61"/>
    </row>
    <row r="15" spans="1:10" x14ac:dyDescent="0.25">
      <c r="A15" s="216">
        <v>1</v>
      </c>
      <c r="B15" s="220"/>
      <c r="C15" s="58">
        <v>50</v>
      </c>
      <c r="E15" s="61" t="s">
        <v>40</v>
      </c>
      <c r="F15" s="61"/>
    </row>
    <row r="16" spans="1:10" x14ac:dyDescent="0.25">
      <c r="A16" s="216">
        <v>1</v>
      </c>
      <c r="B16" s="220"/>
      <c r="C16" s="58">
        <v>50</v>
      </c>
      <c r="E16" s="61" t="s">
        <v>41</v>
      </c>
      <c r="F16" s="61"/>
    </row>
    <row r="17" spans="1:6" x14ac:dyDescent="0.25">
      <c r="A17" s="216">
        <v>1</v>
      </c>
      <c r="B17" s="220"/>
      <c r="C17" s="58">
        <v>50</v>
      </c>
      <c r="E17" s="61" t="s">
        <v>42</v>
      </c>
      <c r="F17" s="61"/>
    </row>
    <row r="18" spans="1:6" x14ac:dyDescent="0.25">
      <c r="A18" s="216">
        <v>1</v>
      </c>
      <c r="B18" s="220"/>
      <c r="C18" s="58">
        <v>50</v>
      </c>
      <c r="E18" s="61" t="s">
        <v>43</v>
      </c>
      <c r="F18" s="61"/>
    </row>
    <row r="19" spans="1:6" x14ac:dyDescent="0.25">
      <c r="A19" s="216">
        <v>1</v>
      </c>
      <c r="B19" s="220"/>
      <c r="C19" s="58">
        <v>50</v>
      </c>
      <c r="E19" s="61" t="s">
        <v>44</v>
      </c>
      <c r="F19" s="61"/>
    </row>
    <row r="20" spans="1:6" x14ac:dyDescent="0.25">
      <c r="A20" s="216">
        <v>1</v>
      </c>
      <c r="B20" s="220"/>
      <c r="C20" s="58">
        <v>50</v>
      </c>
      <c r="E20" s="61" t="s">
        <v>45</v>
      </c>
    </row>
    <row r="21" spans="1:6" x14ac:dyDescent="0.25">
      <c r="A21" s="216">
        <v>1</v>
      </c>
      <c r="B21" s="220"/>
      <c r="C21" s="58">
        <v>50</v>
      </c>
      <c r="E21" s="61" t="s">
        <v>46</v>
      </c>
    </row>
    <row r="22" spans="1:6" x14ac:dyDescent="0.25">
      <c r="A22" s="216">
        <v>1</v>
      </c>
      <c r="B22" s="220"/>
      <c r="C22" s="58">
        <v>50</v>
      </c>
      <c r="E22" s="61" t="s">
        <v>135</v>
      </c>
    </row>
    <row r="23" spans="1:6" x14ac:dyDescent="0.25">
      <c r="A23" s="216">
        <v>1</v>
      </c>
      <c r="B23" s="220"/>
      <c r="C23" s="58">
        <v>50</v>
      </c>
      <c r="E23" s="61"/>
    </row>
    <row r="24" spans="1:6" x14ac:dyDescent="0.25">
      <c r="A24" s="219"/>
      <c r="B24" s="220"/>
      <c r="C24" s="221"/>
    </row>
    <row r="25" spans="1:6" x14ac:dyDescent="0.25">
      <c r="A25" s="219"/>
      <c r="B25" s="220"/>
      <c r="C25" s="221"/>
    </row>
    <row r="26" spans="1:6" x14ac:dyDescent="0.25">
      <c r="A26" s="219"/>
      <c r="B26" s="220"/>
      <c r="C26" s="221"/>
    </row>
    <row r="27" spans="1:6" ht="15.75" x14ac:dyDescent="0.25">
      <c r="A27" s="89"/>
      <c r="B27" s="90"/>
      <c r="C27" s="58"/>
      <c r="E27" s="35"/>
    </row>
    <row r="28" spans="1:6" ht="15.75" x14ac:dyDescent="0.25">
      <c r="A28" s="65"/>
      <c r="B28" s="90" t="s">
        <v>71</v>
      </c>
      <c r="C28" s="58"/>
      <c r="E28" s="35"/>
    </row>
    <row r="29" spans="1:6" ht="15.75" x14ac:dyDescent="0.25">
      <c r="A29" s="65"/>
      <c r="B29" s="89"/>
      <c r="C29" s="58"/>
      <c r="E29" s="35"/>
    </row>
    <row r="30" spans="1:6" ht="15.75" x14ac:dyDescent="0.25">
      <c r="A30" s="65"/>
      <c r="B30" s="89"/>
      <c r="C30" s="58"/>
      <c r="E30" s="35"/>
    </row>
    <row r="31" spans="1:6" ht="15.75" x14ac:dyDescent="0.25">
      <c r="A31" s="65"/>
      <c r="B31" s="89"/>
      <c r="C31" s="58"/>
      <c r="E31" s="35"/>
    </row>
    <row r="32" spans="1:6" x14ac:dyDescent="0.25">
      <c r="A32" s="65"/>
      <c r="B32" s="65"/>
      <c r="C32" s="72"/>
    </row>
    <row r="33" spans="1:5" x14ac:dyDescent="0.25">
      <c r="A33" s="65"/>
      <c r="B33" s="65"/>
      <c r="C33" s="72"/>
    </row>
    <row r="34" spans="1:5" x14ac:dyDescent="0.25">
      <c r="A34" s="65"/>
      <c r="B34" s="65"/>
      <c r="C34" s="72"/>
    </row>
    <row r="35" spans="1:5" x14ac:dyDescent="0.25">
      <c r="A35" s="65"/>
      <c r="B35" s="65"/>
      <c r="C35" s="72"/>
    </row>
    <row r="36" spans="1:5" x14ac:dyDescent="0.25">
      <c r="A36" s="65"/>
      <c r="B36" s="65"/>
      <c r="C36" s="72"/>
    </row>
    <row r="37" spans="1:5" x14ac:dyDescent="0.25">
      <c r="A37" s="65"/>
      <c r="B37" s="65"/>
      <c r="C37" s="73"/>
    </row>
    <row r="38" spans="1:5" x14ac:dyDescent="0.25">
      <c r="A38" s="65"/>
      <c r="B38" s="65"/>
      <c r="C38" s="65"/>
    </row>
    <row r="39" spans="1:5" x14ac:dyDescent="0.25">
      <c r="A39" s="61"/>
      <c r="B39" s="64"/>
      <c r="C39" s="64">
        <f>SUM(C9:C38)</f>
        <v>650</v>
      </c>
      <c r="D39" s="61" t="s">
        <v>48</v>
      </c>
    </row>
    <row r="40" spans="1:5" x14ac:dyDescent="0.25">
      <c r="A40" s="64">
        <f>SUM(A9:A38)</f>
        <v>15</v>
      </c>
      <c r="B40" s="61" t="s">
        <v>49</v>
      </c>
      <c r="C40" s="61"/>
    </row>
    <row r="41" spans="1:5" x14ac:dyDescent="0.25">
      <c r="A41" s="61"/>
      <c r="B41" s="180">
        <f>C39/A40</f>
        <v>43.333333333333336</v>
      </c>
      <c r="C41" s="61" t="s">
        <v>50</v>
      </c>
    </row>
    <row r="42" spans="1:5" x14ac:dyDescent="0.25">
      <c r="A42" s="61"/>
      <c r="B42" s="61"/>
      <c r="C42" s="61"/>
      <c r="D42" s="65">
        <v>50</v>
      </c>
      <c r="E42" s="61" t="s">
        <v>51</v>
      </c>
    </row>
    <row r="43" spans="1:5" x14ac:dyDescent="0.25">
      <c r="A43" s="61"/>
      <c r="B43" s="61"/>
      <c r="C43" s="61"/>
      <c r="D43" s="67">
        <f>B41/D42</f>
        <v>0.8666666666666667</v>
      </c>
      <c r="E43" s="61" t="s">
        <v>52</v>
      </c>
    </row>
    <row r="44" spans="1:5" x14ac:dyDescent="0.25">
      <c r="A44" s="61"/>
      <c r="B44" s="61"/>
      <c r="C44" s="61"/>
    </row>
    <row r="45" spans="1:5" ht="15.75" x14ac:dyDescent="0.25">
      <c r="A45" s="96" t="s">
        <v>109</v>
      </c>
      <c r="B45" s="61"/>
      <c r="C45" s="61"/>
    </row>
  </sheetData>
  <pageMargins left="0.7" right="0.7" top="0.75" bottom="0.75" header="0.3" footer="0.3"/>
  <pageSetup scale="76" orientation="portrait" r:id="rId1"/>
  <drawing r:id="rId2"/>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45"/>
  <sheetViews>
    <sheetView topLeftCell="A43" workbookViewId="0">
      <selection activeCell="N48" sqref="N48"/>
    </sheetView>
  </sheetViews>
  <sheetFormatPr defaultColWidth="9.140625" defaultRowHeight="15" x14ac:dyDescent="0.25"/>
  <cols>
    <col min="1" max="2" width="9.140625" style="59"/>
    <col min="3" max="3" width="11" style="59" customWidth="1"/>
    <col min="4" max="16384" width="9.140625" style="59"/>
  </cols>
  <sheetData>
    <row r="1" spans="1:10" ht="21" x14ac:dyDescent="0.35">
      <c r="A1" s="63" t="s">
        <v>209</v>
      </c>
      <c r="B1" s="61"/>
      <c r="C1" s="61"/>
    </row>
    <row r="2" spans="1:10" x14ac:dyDescent="0.25">
      <c r="A2" s="61"/>
      <c r="B2" s="65">
        <v>8.1</v>
      </c>
      <c r="C2" s="61" t="s">
        <v>24</v>
      </c>
      <c r="D2" s="208" t="s">
        <v>244</v>
      </c>
    </row>
    <row r="3" spans="1:10" x14ac:dyDescent="0.25">
      <c r="A3" s="61"/>
      <c r="B3" s="65" t="s">
        <v>82</v>
      </c>
      <c r="C3" s="61" t="s">
        <v>26</v>
      </c>
      <c r="D3" s="208" t="s">
        <v>219</v>
      </c>
      <c r="E3" s="59" t="s">
        <v>71</v>
      </c>
    </row>
    <row r="4" spans="1:10" x14ac:dyDescent="0.25">
      <c r="A4" s="61"/>
      <c r="B4" s="25" t="s">
        <v>27</v>
      </c>
      <c r="C4" s="61"/>
      <c r="D4" s="26" t="s">
        <v>83</v>
      </c>
      <c r="E4" s="66"/>
      <c r="F4" s="66"/>
      <c r="G4" s="66"/>
      <c r="H4" s="66"/>
      <c r="I4" s="66"/>
      <c r="J4" s="66"/>
    </row>
    <row r="5" spans="1:10" ht="19.5" customHeight="1" x14ac:dyDescent="0.25">
      <c r="A5" s="61"/>
      <c r="B5" s="28"/>
      <c r="C5" s="61"/>
    </row>
    <row r="6" spans="1:10" s="104" customFormat="1" ht="19.5" customHeight="1" x14ac:dyDescent="0.25">
      <c r="A6" s="61"/>
      <c r="B6" s="61"/>
      <c r="C6" s="61"/>
      <c r="D6" s="59"/>
      <c r="E6" s="59"/>
      <c r="F6" s="26" t="s">
        <v>29</v>
      </c>
      <c r="G6" s="26"/>
      <c r="H6" s="26" t="s">
        <v>243</v>
      </c>
      <c r="I6" s="26"/>
      <c r="J6" s="26"/>
    </row>
    <row r="7" spans="1:10" ht="26.25" x14ac:dyDescent="0.25">
      <c r="A7" s="60" t="s">
        <v>31</v>
      </c>
      <c r="B7" s="165" t="s">
        <v>32</v>
      </c>
      <c r="C7" s="165" t="s">
        <v>33</v>
      </c>
    </row>
    <row r="8" spans="1:10" s="104" customFormat="1" ht="21.75" customHeight="1" x14ac:dyDescent="0.25">
      <c r="A8" s="26"/>
      <c r="B8" s="195" t="s">
        <v>34</v>
      </c>
      <c r="C8" s="195" t="s">
        <v>3</v>
      </c>
      <c r="D8" s="59"/>
      <c r="E8" s="59"/>
      <c r="F8" s="59"/>
      <c r="G8" s="59"/>
      <c r="H8" s="59"/>
      <c r="I8" s="59"/>
      <c r="J8" s="59"/>
    </row>
    <row r="9" spans="1:10" x14ac:dyDescent="0.25">
      <c r="A9" s="216">
        <v>1</v>
      </c>
      <c r="B9" s="217"/>
      <c r="C9" s="218">
        <v>45</v>
      </c>
      <c r="E9" s="61" t="s">
        <v>35</v>
      </c>
      <c r="F9" s="61"/>
    </row>
    <row r="10" spans="1:10" x14ac:dyDescent="0.25">
      <c r="A10" s="216">
        <v>1</v>
      </c>
      <c r="B10" s="220"/>
      <c r="C10" s="221">
        <v>50</v>
      </c>
      <c r="E10" s="61" t="s">
        <v>36</v>
      </c>
      <c r="F10" s="61"/>
    </row>
    <row r="11" spans="1:10" x14ac:dyDescent="0.25">
      <c r="A11" s="216">
        <v>1</v>
      </c>
      <c r="B11" s="220"/>
      <c r="C11" s="221">
        <v>50</v>
      </c>
      <c r="E11" s="61" t="s">
        <v>37</v>
      </c>
      <c r="F11" s="61"/>
    </row>
    <row r="12" spans="1:10" x14ac:dyDescent="0.25">
      <c r="A12" s="216">
        <v>1</v>
      </c>
      <c r="B12" s="220"/>
      <c r="C12" s="221">
        <v>45</v>
      </c>
      <c r="E12" s="61"/>
      <c r="F12" s="61"/>
    </row>
    <row r="13" spans="1:10" x14ac:dyDescent="0.25">
      <c r="A13" s="216">
        <v>1</v>
      </c>
      <c r="B13" s="220"/>
      <c r="C13" s="221">
        <v>45</v>
      </c>
      <c r="E13" s="61" t="s">
        <v>38</v>
      </c>
      <c r="F13" s="61"/>
    </row>
    <row r="14" spans="1:10" x14ac:dyDescent="0.25">
      <c r="A14" s="216">
        <v>1</v>
      </c>
      <c r="B14" s="220"/>
      <c r="C14" s="221">
        <v>50</v>
      </c>
      <c r="E14" s="61" t="s">
        <v>39</v>
      </c>
      <c r="F14" s="61"/>
    </row>
    <row r="15" spans="1:10" x14ac:dyDescent="0.25">
      <c r="A15" s="216">
        <v>1</v>
      </c>
      <c r="B15" s="220"/>
      <c r="C15" s="221">
        <v>50</v>
      </c>
      <c r="E15" s="61" t="s">
        <v>40</v>
      </c>
      <c r="F15" s="61"/>
    </row>
    <row r="16" spans="1:10" x14ac:dyDescent="0.25">
      <c r="A16" s="216">
        <v>1</v>
      </c>
      <c r="B16" s="220"/>
      <c r="C16" s="221">
        <v>45</v>
      </c>
      <c r="E16" s="61" t="s">
        <v>41</v>
      </c>
      <c r="F16" s="61"/>
    </row>
    <row r="17" spans="1:6" x14ac:dyDescent="0.25">
      <c r="A17" s="216">
        <v>1</v>
      </c>
      <c r="B17" s="220"/>
      <c r="C17" s="221">
        <v>50</v>
      </c>
      <c r="E17" s="61" t="s">
        <v>42</v>
      </c>
      <c r="F17" s="61"/>
    </row>
    <row r="18" spans="1:6" x14ac:dyDescent="0.25">
      <c r="A18" s="216">
        <v>1</v>
      </c>
      <c r="B18" s="220"/>
      <c r="C18" s="221">
        <v>0</v>
      </c>
      <c r="E18" s="61" t="s">
        <v>43</v>
      </c>
      <c r="F18" s="61"/>
    </row>
    <row r="19" spans="1:6" x14ac:dyDescent="0.25">
      <c r="A19" s="216">
        <v>1</v>
      </c>
      <c r="B19" s="220"/>
      <c r="C19" s="221">
        <v>50</v>
      </c>
      <c r="E19" s="61" t="s">
        <v>44</v>
      </c>
      <c r="F19" s="61"/>
    </row>
    <row r="20" spans="1:6" x14ac:dyDescent="0.25">
      <c r="A20" s="216">
        <v>1</v>
      </c>
      <c r="B20" s="220"/>
      <c r="C20" s="221">
        <v>40</v>
      </c>
      <c r="E20" s="61" t="s">
        <v>45</v>
      </c>
    </row>
    <row r="21" spans="1:6" x14ac:dyDescent="0.25">
      <c r="A21" s="216">
        <v>1</v>
      </c>
      <c r="B21" s="220"/>
      <c r="C21" s="221">
        <v>50</v>
      </c>
      <c r="E21" s="61" t="s">
        <v>46</v>
      </c>
    </row>
    <row r="22" spans="1:6" x14ac:dyDescent="0.25">
      <c r="A22" s="216">
        <v>1</v>
      </c>
      <c r="B22" s="220"/>
      <c r="C22" s="221">
        <v>50</v>
      </c>
      <c r="E22" s="61" t="s">
        <v>135</v>
      </c>
    </row>
    <row r="23" spans="1:6" x14ac:dyDescent="0.25">
      <c r="A23" s="216">
        <v>1</v>
      </c>
      <c r="B23" s="220"/>
      <c r="C23" s="221">
        <v>45</v>
      </c>
      <c r="E23" s="61"/>
    </row>
    <row r="24" spans="1:6" x14ac:dyDescent="0.25">
      <c r="A24" s="216">
        <v>1</v>
      </c>
      <c r="B24" s="220"/>
      <c r="C24" s="221">
        <v>45</v>
      </c>
    </row>
    <row r="25" spans="1:6" x14ac:dyDescent="0.25">
      <c r="A25" s="219"/>
      <c r="B25" s="220"/>
      <c r="C25" s="221"/>
    </row>
    <row r="26" spans="1:6" x14ac:dyDescent="0.25">
      <c r="A26" s="219"/>
      <c r="B26" s="220"/>
      <c r="C26" s="221"/>
    </row>
    <row r="27" spans="1:6" ht="15.75" x14ac:dyDescent="0.25">
      <c r="A27" s="89"/>
      <c r="B27" s="90"/>
      <c r="C27" s="58"/>
      <c r="E27" s="35"/>
    </row>
    <row r="28" spans="1:6" ht="15.75" x14ac:dyDescent="0.25">
      <c r="A28" s="65"/>
      <c r="B28" s="90" t="s">
        <v>71</v>
      </c>
      <c r="C28" s="58"/>
      <c r="E28" s="35"/>
    </row>
    <row r="29" spans="1:6" ht="15.75" x14ac:dyDescent="0.25">
      <c r="A29" s="65"/>
      <c r="B29" s="89"/>
      <c r="C29" s="58"/>
      <c r="E29" s="35"/>
    </row>
    <row r="30" spans="1:6" ht="15.75" x14ac:dyDescent="0.25">
      <c r="A30" s="65"/>
      <c r="B30" s="89"/>
      <c r="C30" s="58"/>
      <c r="E30" s="35"/>
    </row>
    <row r="31" spans="1:6" ht="15.75" x14ac:dyDescent="0.25">
      <c r="A31" s="65"/>
      <c r="B31" s="89"/>
      <c r="C31" s="58"/>
      <c r="E31" s="35"/>
    </row>
    <row r="32" spans="1:6" x14ac:dyDescent="0.25">
      <c r="A32" s="65"/>
      <c r="B32" s="65"/>
      <c r="C32" s="72"/>
    </row>
    <row r="33" spans="1:5" x14ac:dyDescent="0.25">
      <c r="A33" s="65"/>
      <c r="B33" s="65"/>
      <c r="C33" s="72"/>
    </row>
    <row r="34" spans="1:5" x14ac:dyDescent="0.25">
      <c r="A34" s="65"/>
      <c r="B34" s="65"/>
      <c r="C34" s="72"/>
    </row>
    <row r="35" spans="1:5" x14ac:dyDescent="0.25">
      <c r="A35" s="65"/>
      <c r="B35" s="65"/>
      <c r="C35" s="72"/>
    </row>
    <row r="36" spans="1:5" x14ac:dyDescent="0.25">
      <c r="A36" s="65"/>
      <c r="B36" s="65"/>
      <c r="C36" s="72"/>
    </row>
    <row r="37" spans="1:5" x14ac:dyDescent="0.25">
      <c r="A37" s="65"/>
      <c r="B37" s="65"/>
      <c r="C37" s="73"/>
    </row>
    <row r="38" spans="1:5" x14ac:dyDescent="0.25">
      <c r="A38" s="65"/>
      <c r="B38" s="65"/>
      <c r="C38" s="65"/>
    </row>
    <row r="39" spans="1:5" x14ac:dyDescent="0.25">
      <c r="A39" s="61"/>
      <c r="B39" s="64"/>
      <c r="C39" s="64">
        <f>SUM(C9:C38)</f>
        <v>710</v>
      </c>
      <c r="D39" s="61" t="s">
        <v>48</v>
      </c>
    </row>
    <row r="40" spans="1:5" x14ac:dyDescent="0.25">
      <c r="A40" s="64">
        <f>SUM(A9:A38)</f>
        <v>16</v>
      </c>
      <c r="B40" s="61" t="s">
        <v>49</v>
      </c>
      <c r="C40" s="61"/>
    </row>
    <row r="41" spans="1:5" x14ac:dyDescent="0.25">
      <c r="A41" s="61"/>
      <c r="B41" s="180">
        <f>C39/A40</f>
        <v>44.375</v>
      </c>
      <c r="C41" s="61" t="s">
        <v>50</v>
      </c>
    </row>
    <row r="42" spans="1:5" x14ac:dyDescent="0.25">
      <c r="A42" s="61"/>
      <c r="B42" s="61"/>
      <c r="C42" s="61"/>
      <c r="D42" s="65">
        <v>50</v>
      </c>
      <c r="E42" s="61" t="s">
        <v>51</v>
      </c>
    </row>
    <row r="43" spans="1:5" x14ac:dyDescent="0.25">
      <c r="A43" s="61"/>
      <c r="B43" s="61"/>
      <c r="C43" s="61"/>
      <c r="D43" s="67">
        <f>B41/D42</f>
        <v>0.88749999999999996</v>
      </c>
      <c r="E43" s="61" t="s">
        <v>52</v>
      </c>
    </row>
    <row r="44" spans="1:5" x14ac:dyDescent="0.25">
      <c r="A44" s="61"/>
      <c r="B44" s="61"/>
      <c r="C44" s="61"/>
    </row>
    <row r="45" spans="1:5" ht="15.75" x14ac:dyDescent="0.25">
      <c r="A45" s="96" t="s">
        <v>109</v>
      </c>
      <c r="B45" s="61"/>
      <c r="C45" s="61"/>
    </row>
  </sheetData>
  <pageMargins left="0.7" right="0.7" top="0.75" bottom="0.75" header="0.3" footer="0.3"/>
  <pageSetup scale="76" orientation="portrait" r:id="rId1"/>
  <drawing r:id="rId2"/>
  <legacyDrawing r:id="rId3"/>
  <oleObjects>
    <mc:AlternateContent xmlns:mc="http://schemas.openxmlformats.org/markup-compatibility/2006">
      <mc:Choice Requires="x14">
        <oleObject progId="Word.Document.12" shapeId="163841" r:id="rId4">
          <objectPr defaultSize="0" autoPict="0" r:id="rId5">
            <anchor moveWithCells="1">
              <from>
                <xdr:col>1</xdr:col>
                <xdr:colOff>0</xdr:colOff>
                <xdr:row>46</xdr:row>
                <xdr:rowOff>0</xdr:rowOff>
              </from>
              <to>
                <xdr:col>12</xdr:col>
                <xdr:colOff>171450</xdr:colOff>
                <xdr:row>52</xdr:row>
                <xdr:rowOff>104775</xdr:rowOff>
              </to>
            </anchor>
          </objectPr>
        </oleObject>
      </mc:Choice>
      <mc:Fallback>
        <oleObject progId="Word.Document.12" shapeId="163841" r:id="rId4"/>
      </mc:Fallback>
    </mc:AlternateContent>
  </oleObject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J45"/>
  <sheetViews>
    <sheetView topLeftCell="A34" workbookViewId="0">
      <selection activeCell="J13" sqref="J13"/>
    </sheetView>
  </sheetViews>
  <sheetFormatPr defaultColWidth="9.140625" defaultRowHeight="15" x14ac:dyDescent="0.25"/>
  <cols>
    <col min="1" max="2" width="9.140625" style="59"/>
    <col min="3" max="3" width="11" style="59" customWidth="1"/>
    <col min="4" max="16384" width="9.140625" style="59"/>
  </cols>
  <sheetData>
    <row r="1" spans="1:10" ht="21" x14ac:dyDescent="0.35">
      <c r="A1" s="63" t="s">
        <v>209</v>
      </c>
      <c r="B1" s="61"/>
      <c r="C1" s="61"/>
    </row>
    <row r="2" spans="1:10" x14ac:dyDescent="0.25">
      <c r="A2" s="61"/>
      <c r="B2" s="65">
        <v>8.1</v>
      </c>
      <c r="C2" s="61" t="s">
        <v>24</v>
      </c>
      <c r="D2" s="144" t="s">
        <v>191</v>
      </c>
    </row>
    <row r="3" spans="1:10" x14ac:dyDescent="0.25">
      <c r="A3" s="61"/>
      <c r="B3" s="65" t="s">
        <v>82</v>
      </c>
      <c r="C3" s="61" t="s">
        <v>26</v>
      </c>
      <c r="D3" s="144" t="s">
        <v>181</v>
      </c>
      <c r="E3" s="59" t="s">
        <v>71</v>
      </c>
    </row>
    <row r="4" spans="1:10" x14ac:dyDescent="0.25">
      <c r="A4" s="61"/>
      <c r="B4" s="25" t="s">
        <v>27</v>
      </c>
      <c r="C4" s="61"/>
      <c r="D4" s="26" t="s">
        <v>83</v>
      </c>
      <c r="E4" s="66"/>
      <c r="F4" s="66"/>
      <c r="G4" s="66"/>
      <c r="H4" s="66"/>
      <c r="I4" s="66"/>
      <c r="J4" s="66"/>
    </row>
    <row r="5" spans="1:10" ht="19.5" customHeight="1" x14ac:dyDescent="0.25">
      <c r="A5" s="61"/>
      <c r="B5" s="28"/>
      <c r="C5" s="61"/>
    </row>
    <row r="6" spans="1:10" s="104" customFormat="1" ht="19.5" customHeight="1" x14ac:dyDescent="0.25">
      <c r="A6" s="61"/>
      <c r="B6" s="61"/>
      <c r="C6" s="61"/>
      <c r="D6" s="59"/>
      <c r="E6" s="59"/>
      <c r="F6" s="26" t="s">
        <v>29</v>
      </c>
      <c r="G6" s="26"/>
      <c r="H6" s="26" t="s">
        <v>174</v>
      </c>
      <c r="I6" s="26"/>
      <c r="J6" s="26"/>
    </row>
    <row r="7" spans="1:10" ht="26.25" x14ac:dyDescent="0.25">
      <c r="A7" s="60" t="s">
        <v>31</v>
      </c>
      <c r="B7" s="165" t="s">
        <v>32</v>
      </c>
      <c r="C7" s="165" t="s">
        <v>33</v>
      </c>
    </row>
    <row r="8" spans="1:10" s="104" customFormat="1" ht="21.75" customHeight="1" x14ac:dyDescent="0.25">
      <c r="A8" s="26"/>
      <c r="B8" s="195" t="s">
        <v>34</v>
      </c>
      <c r="C8" s="195" t="s">
        <v>3</v>
      </c>
      <c r="D8" s="59"/>
      <c r="E8" s="59"/>
      <c r="F8" s="59"/>
      <c r="G8" s="59"/>
      <c r="H8" s="59"/>
      <c r="I8" s="59"/>
      <c r="J8" s="59"/>
    </row>
    <row r="9" spans="1:10" x14ac:dyDescent="0.25">
      <c r="A9" s="196">
        <v>1</v>
      </c>
      <c r="B9" s="194">
        <v>1</v>
      </c>
      <c r="C9" s="197">
        <v>83</v>
      </c>
      <c r="E9" s="61" t="s">
        <v>35</v>
      </c>
      <c r="F9" s="61"/>
    </row>
    <row r="10" spans="1:10" x14ac:dyDescent="0.25">
      <c r="A10" s="193">
        <v>1</v>
      </c>
      <c r="B10" s="173">
        <v>2</v>
      </c>
      <c r="C10" s="198">
        <v>80</v>
      </c>
      <c r="E10" s="61" t="s">
        <v>36</v>
      </c>
      <c r="F10" s="61"/>
    </row>
    <row r="11" spans="1:10" x14ac:dyDescent="0.25">
      <c r="A11" s="193">
        <v>1</v>
      </c>
      <c r="B11" s="173">
        <v>3</v>
      </c>
      <c r="C11" s="198">
        <v>95</v>
      </c>
      <c r="E11" s="61" t="s">
        <v>37</v>
      </c>
      <c r="F11" s="61"/>
    </row>
    <row r="12" spans="1:10" x14ac:dyDescent="0.25">
      <c r="A12" s="193">
        <v>1</v>
      </c>
      <c r="B12" s="173">
        <v>4</v>
      </c>
      <c r="C12" s="198">
        <v>60</v>
      </c>
      <c r="E12" s="61"/>
      <c r="F12" s="61"/>
    </row>
    <row r="13" spans="1:10" x14ac:dyDescent="0.25">
      <c r="A13" s="193">
        <v>1</v>
      </c>
      <c r="B13" s="173">
        <v>5</v>
      </c>
      <c r="C13" s="198">
        <v>100</v>
      </c>
      <c r="E13" s="61" t="s">
        <v>38</v>
      </c>
      <c r="F13" s="61"/>
    </row>
    <row r="14" spans="1:10" x14ac:dyDescent="0.25">
      <c r="A14" s="193">
        <v>1</v>
      </c>
      <c r="B14" s="173">
        <v>6</v>
      </c>
      <c r="C14" s="198">
        <v>100</v>
      </c>
      <c r="E14" s="61" t="s">
        <v>39</v>
      </c>
      <c r="F14" s="61"/>
    </row>
    <row r="15" spans="1:10" x14ac:dyDescent="0.25">
      <c r="A15" s="193">
        <v>1</v>
      </c>
      <c r="B15" s="173">
        <v>7</v>
      </c>
      <c r="C15" s="198">
        <v>100</v>
      </c>
      <c r="E15" s="61" t="s">
        <v>40</v>
      </c>
      <c r="F15" s="61"/>
    </row>
    <row r="16" spans="1:10" x14ac:dyDescent="0.25">
      <c r="A16" s="193">
        <v>1</v>
      </c>
      <c r="B16" s="173">
        <v>8</v>
      </c>
      <c r="C16" s="198">
        <v>35</v>
      </c>
      <c r="E16" s="61" t="s">
        <v>41</v>
      </c>
      <c r="F16" s="61"/>
    </row>
    <row r="17" spans="1:6" x14ac:dyDescent="0.25">
      <c r="A17" s="193">
        <v>1</v>
      </c>
      <c r="B17" s="173">
        <v>9</v>
      </c>
      <c r="C17" s="198">
        <v>97</v>
      </c>
      <c r="E17" s="61" t="s">
        <v>42</v>
      </c>
      <c r="F17" s="61"/>
    </row>
    <row r="18" spans="1:6" x14ac:dyDescent="0.25">
      <c r="A18" s="193">
        <v>1</v>
      </c>
      <c r="B18" s="173">
        <v>10</v>
      </c>
      <c r="C18" s="198">
        <v>100</v>
      </c>
      <c r="E18" s="61" t="s">
        <v>43</v>
      </c>
      <c r="F18" s="61"/>
    </row>
    <row r="19" spans="1:6" x14ac:dyDescent="0.25">
      <c r="A19" s="193">
        <v>1</v>
      </c>
      <c r="B19" s="173">
        <v>11</v>
      </c>
      <c r="C19" s="198">
        <v>100</v>
      </c>
      <c r="E19" s="61" t="s">
        <v>44</v>
      </c>
      <c r="F19" s="61"/>
    </row>
    <row r="20" spans="1:6" x14ac:dyDescent="0.25">
      <c r="A20" s="193">
        <v>1</v>
      </c>
      <c r="B20" s="173">
        <v>12</v>
      </c>
      <c r="C20" s="198">
        <v>100</v>
      </c>
      <c r="E20" s="61" t="s">
        <v>45</v>
      </c>
    </row>
    <row r="21" spans="1:6" x14ac:dyDescent="0.25">
      <c r="A21" s="193">
        <v>1</v>
      </c>
      <c r="B21" s="173">
        <v>13</v>
      </c>
      <c r="C21" s="198">
        <v>99</v>
      </c>
      <c r="E21" s="61" t="s">
        <v>46</v>
      </c>
    </row>
    <row r="22" spans="1:6" x14ac:dyDescent="0.25">
      <c r="A22" s="193">
        <v>1</v>
      </c>
      <c r="B22" s="173">
        <v>14</v>
      </c>
      <c r="C22" s="198">
        <v>90</v>
      </c>
      <c r="E22" s="61" t="s">
        <v>135</v>
      </c>
    </row>
    <row r="23" spans="1:6" x14ac:dyDescent="0.25">
      <c r="A23" s="193">
        <v>1</v>
      </c>
      <c r="B23" s="173">
        <v>15</v>
      </c>
      <c r="C23" s="198">
        <v>90</v>
      </c>
      <c r="E23" s="61"/>
    </row>
    <row r="24" spans="1:6" x14ac:dyDescent="0.25">
      <c r="A24" s="193">
        <v>1</v>
      </c>
      <c r="B24" s="173">
        <v>16</v>
      </c>
      <c r="C24" s="198">
        <v>100</v>
      </c>
    </row>
    <row r="25" spans="1:6" x14ac:dyDescent="0.25">
      <c r="A25" s="193">
        <v>1</v>
      </c>
      <c r="B25" s="173">
        <v>17</v>
      </c>
      <c r="C25" s="198">
        <v>100</v>
      </c>
    </row>
    <row r="26" spans="1:6" x14ac:dyDescent="0.25">
      <c r="A26" s="193">
        <v>1</v>
      </c>
      <c r="B26" s="174">
        <v>18</v>
      </c>
      <c r="C26" s="198">
        <v>95</v>
      </c>
    </row>
    <row r="27" spans="1:6" ht="15.75" x14ac:dyDescent="0.25">
      <c r="A27" s="89"/>
      <c r="B27" s="90"/>
      <c r="C27" s="58"/>
      <c r="E27" s="35"/>
    </row>
    <row r="28" spans="1:6" ht="15.75" x14ac:dyDescent="0.25">
      <c r="A28" s="65"/>
      <c r="B28" s="90" t="s">
        <v>71</v>
      </c>
      <c r="C28" s="58"/>
      <c r="E28" s="35"/>
    </row>
    <row r="29" spans="1:6" ht="15.75" x14ac:dyDescent="0.25">
      <c r="A29" s="65"/>
      <c r="B29" s="89"/>
      <c r="C29" s="58"/>
      <c r="E29" s="35"/>
    </row>
    <row r="30" spans="1:6" ht="15.75" x14ac:dyDescent="0.25">
      <c r="A30" s="65"/>
      <c r="B30" s="89"/>
      <c r="C30" s="58"/>
      <c r="E30" s="35"/>
    </row>
    <row r="31" spans="1:6" ht="15.75" x14ac:dyDescent="0.25">
      <c r="A31" s="65"/>
      <c r="B31" s="89"/>
      <c r="C31" s="58"/>
      <c r="E31" s="35"/>
    </row>
    <row r="32" spans="1:6" x14ac:dyDescent="0.25">
      <c r="A32" s="65"/>
      <c r="B32" s="65"/>
      <c r="C32" s="72"/>
    </row>
    <row r="33" spans="1:5" x14ac:dyDescent="0.25">
      <c r="A33" s="65"/>
      <c r="B33" s="65"/>
      <c r="C33" s="72"/>
    </row>
    <row r="34" spans="1:5" x14ac:dyDescent="0.25">
      <c r="A34" s="65"/>
      <c r="B34" s="65"/>
      <c r="C34" s="72"/>
    </row>
    <row r="35" spans="1:5" x14ac:dyDescent="0.25">
      <c r="A35" s="65"/>
      <c r="B35" s="65"/>
      <c r="C35" s="72"/>
    </row>
    <row r="36" spans="1:5" x14ac:dyDescent="0.25">
      <c r="A36" s="65"/>
      <c r="B36" s="65"/>
      <c r="C36" s="72"/>
    </row>
    <row r="37" spans="1:5" x14ac:dyDescent="0.25">
      <c r="A37" s="65"/>
      <c r="B37" s="65"/>
      <c r="C37" s="73"/>
    </row>
    <row r="38" spans="1:5" x14ac:dyDescent="0.25">
      <c r="A38" s="65"/>
      <c r="B38" s="65"/>
      <c r="C38" s="65"/>
    </row>
    <row r="39" spans="1:5" x14ac:dyDescent="0.25">
      <c r="A39" s="61"/>
      <c r="B39" s="64"/>
      <c r="C39" s="64">
        <f>SUM(C9:C38)</f>
        <v>1624</v>
      </c>
      <c r="D39" s="61" t="s">
        <v>48</v>
      </c>
    </row>
    <row r="40" spans="1:5" x14ac:dyDescent="0.25">
      <c r="A40" s="64">
        <f>SUM(A9:A38)</f>
        <v>18</v>
      </c>
      <c r="B40" s="61" t="s">
        <v>49</v>
      </c>
      <c r="C40" s="61"/>
    </row>
    <row r="41" spans="1:5" x14ac:dyDescent="0.25">
      <c r="A41" s="61"/>
      <c r="B41" s="180">
        <f>C39/A40</f>
        <v>90.222222222222229</v>
      </c>
      <c r="C41" s="61" t="s">
        <v>50</v>
      </c>
    </row>
    <row r="42" spans="1:5" x14ac:dyDescent="0.25">
      <c r="A42" s="61"/>
      <c r="B42" s="61"/>
      <c r="C42" s="61"/>
      <c r="D42" s="65">
        <v>100</v>
      </c>
      <c r="E42" s="61" t="s">
        <v>51</v>
      </c>
    </row>
    <row r="43" spans="1:5" x14ac:dyDescent="0.25">
      <c r="A43" s="61"/>
      <c r="B43" s="61"/>
      <c r="C43" s="61"/>
      <c r="D43" s="67">
        <f>B41/D42</f>
        <v>0.90222222222222226</v>
      </c>
      <c r="E43" s="61" t="s">
        <v>52</v>
      </c>
    </row>
    <row r="44" spans="1:5" x14ac:dyDescent="0.25">
      <c r="A44" s="61"/>
      <c r="B44" s="61"/>
      <c r="C44" s="61"/>
    </row>
    <row r="45" spans="1:5" ht="15.75" x14ac:dyDescent="0.25">
      <c r="A45" s="96" t="s">
        <v>109</v>
      </c>
      <c r="B45" s="61"/>
      <c r="C45" s="61"/>
    </row>
  </sheetData>
  <pageMargins left="0.7" right="0.7" top="0.75" bottom="0.75" header="0.3" footer="0.3"/>
  <pageSetup scale="76" orientation="portrait" r:id="rId1"/>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I61"/>
  <sheetViews>
    <sheetView topLeftCell="A22" workbookViewId="0">
      <selection activeCell="L16" sqref="L16"/>
    </sheetView>
  </sheetViews>
  <sheetFormatPr defaultRowHeight="15" x14ac:dyDescent="0.25"/>
  <sheetData>
    <row r="1" spans="1:9" ht="15.75" x14ac:dyDescent="0.25">
      <c r="A1" s="96" t="s">
        <v>109</v>
      </c>
    </row>
    <row r="2" spans="1:9" ht="16.5" x14ac:dyDescent="0.25">
      <c r="A2" s="97"/>
    </row>
    <row r="3" spans="1:9" ht="15.75" x14ac:dyDescent="0.25">
      <c r="A3" s="98" t="s">
        <v>110</v>
      </c>
    </row>
    <row r="4" spans="1:9" ht="15.75" x14ac:dyDescent="0.25">
      <c r="A4" s="106"/>
    </row>
    <row r="5" spans="1:9" ht="67.5" customHeight="1" x14ac:dyDescent="0.25">
      <c r="A5" s="309" t="s">
        <v>111</v>
      </c>
      <c r="B5" s="309"/>
      <c r="C5" s="309"/>
      <c r="D5" s="309"/>
      <c r="E5" s="309"/>
      <c r="F5" s="309"/>
      <c r="G5" s="309"/>
      <c r="H5" s="309"/>
      <c r="I5" s="309"/>
    </row>
    <row r="6" spans="1:9" s="104" customFormat="1" ht="66.75" customHeight="1" x14ac:dyDescent="0.25">
      <c r="A6" s="310" t="s">
        <v>112</v>
      </c>
      <c r="B6" s="310"/>
      <c r="C6" s="310"/>
      <c r="D6" s="310"/>
      <c r="E6" s="310"/>
      <c r="F6" s="310"/>
      <c r="G6" s="310"/>
      <c r="H6" s="310"/>
      <c r="I6" s="310"/>
    </row>
    <row r="7" spans="1:9" ht="15.75" x14ac:dyDescent="0.25">
      <c r="A7" s="98"/>
    </row>
    <row r="8" spans="1:9" s="104" customFormat="1" ht="35.25" customHeight="1" x14ac:dyDescent="0.25">
      <c r="A8" s="310" t="s">
        <v>113</v>
      </c>
      <c r="B8" s="310"/>
      <c r="C8" s="310"/>
      <c r="D8" s="310"/>
      <c r="E8" s="310"/>
      <c r="F8" s="310"/>
      <c r="G8" s="310"/>
      <c r="H8" s="310"/>
      <c r="I8" s="310"/>
    </row>
    <row r="9" spans="1:9" ht="15.75" x14ac:dyDescent="0.25">
      <c r="A9" s="98"/>
    </row>
    <row r="10" spans="1:9" ht="15.75" x14ac:dyDescent="0.25">
      <c r="A10" s="99" t="s">
        <v>114</v>
      </c>
    </row>
    <row r="11" spans="1:9" ht="15.75" x14ac:dyDescent="0.25">
      <c r="A11" s="100" t="s">
        <v>115</v>
      </c>
      <c r="G11" s="98" t="s">
        <v>116</v>
      </c>
    </row>
    <row r="12" spans="1:9" ht="15.75" x14ac:dyDescent="0.25">
      <c r="A12" s="101"/>
    </row>
    <row r="13" spans="1:9" ht="15.75" x14ac:dyDescent="0.25">
      <c r="A13" s="102" t="s">
        <v>108</v>
      </c>
      <c r="G13" s="96" t="s">
        <v>117</v>
      </c>
      <c r="H13" s="107"/>
    </row>
    <row r="14" spans="1:9" ht="15.75" x14ac:dyDescent="0.25">
      <c r="A14" s="103"/>
    </row>
    <row r="16" spans="1:9" ht="15.75" x14ac:dyDescent="0.25">
      <c r="A16" s="105"/>
    </row>
    <row r="17" spans="1:9" ht="21" x14ac:dyDescent="0.35">
      <c r="A17" s="63" t="s">
        <v>66</v>
      </c>
      <c r="B17" s="61"/>
      <c r="C17" s="61"/>
      <c r="D17" s="59"/>
      <c r="E17" s="59"/>
      <c r="F17" s="59"/>
      <c r="G17" s="59"/>
      <c r="H17" s="59"/>
      <c r="I17" s="59"/>
    </row>
    <row r="18" spans="1:9" x14ac:dyDescent="0.25">
      <c r="A18" s="61"/>
      <c r="B18" s="65">
        <v>8.1</v>
      </c>
      <c r="C18" s="61" t="s">
        <v>24</v>
      </c>
      <c r="D18" s="59"/>
      <c r="E18" s="59" t="s">
        <v>130</v>
      </c>
      <c r="F18" s="59"/>
      <c r="G18" s="59"/>
      <c r="H18" s="59"/>
      <c r="I18" s="59"/>
    </row>
    <row r="19" spans="1:9" x14ac:dyDescent="0.25">
      <c r="A19" s="61"/>
      <c r="B19" s="65" t="s">
        <v>82</v>
      </c>
      <c r="C19" s="61" t="s">
        <v>26</v>
      </c>
      <c r="D19" s="59"/>
      <c r="E19" s="59" t="s">
        <v>71</v>
      </c>
      <c r="F19" s="59"/>
      <c r="G19" s="59"/>
      <c r="H19" s="59"/>
      <c r="I19" s="59"/>
    </row>
    <row r="20" spans="1:9" x14ac:dyDescent="0.25">
      <c r="A20" s="61"/>
      <c r="B20" s="25" t="s">
        <v>27</v>
      </c>
      <c r="C20" s="61"/>
      <c r="D20" s="26" t="s">
        <v>90</v>
      </c>
      <c r="E20" s="66"/>
      <c r="F20" s="66"/>
      <c r="G20" s="66"/>
      <c r="H20" s="66"/>
      <c r="I20" s="66"/>
    </row>
    <row r="21" spans="1:9" x14ac:dyDescent="0.25">
      <c r="A21" s="61"/>
      <c r="B21" s="28"/>
      <c r="C21" s="61"/>
      <c r="D21" s="59"/>
      <c r="E21" s="59"/>
      <c r="F21" s="59"/>
      <c r="G21" s="59"/>
      <c r="H21" s="59"/>
      <c r="I21" s="59"/>
    </row>
    <row r="22" spans="1:9" x14ac:dyDescent="0.25">
      <c r="A22" s="61"/>
      <c r="B22" s="61"/>
      <c r="C22" s="61"/>
      <c r="D22" s="59"/>
      <c r="E22" s="59"/>
      <c r="F22" s="26" t="s">
        <v>29</v>
      </c>
      <c r="G22" s="26"/>
      <c r="H22" s="26" t="s">
        <v>70</v>
      </c>
      <c r="I22" s="26"/>
    </row>
    <row r="23" spans="1:9" ht="26.25" x14ac:dyDescent="0.25">
      <c r="A23" s="60" t="s">
        <v>31</v>
      </c>
      <c r="B23" s="60" t="s">
        <v>32</v>
      </c>
      <c r="C23" s="60" t="s">
        <v>33</v>
      </c>
      <c r="D23" s="59"/>
      <c r="E23" s="59"/>
      <c r="F23" s="59"/>
      <c r="G23" s="59"/>
      <c r="H23" s="59"/>
      <c r="I23" s="59"/>
    </row>
    <row r="24" spans="1:9" x14ac:dyDescent="0.25">
      <c r="A24" s="61"/>
      <c r="B24" s="62" t="s">
        <v>34</v>
      </c>
      <c r="C24" s="58" t="s">
        <v>3</v>
      </c>
      <c r="D24" s="59"/>
      <c r="E24" s="59"/>
      <c r="F24" s="59"/>
      <c r="G24" s="59"/>
      <c r="H24" s="59"/>
      <c r="I24" s="59"/>
    </row>
    <row r="25" spans="1:9" x14ac:dyDescent="0.25">
      <c r="A25" s="65"/>
      <c r="B25" s="89">
        <v>1</v>
      </c>
      <c r="C25" s="58"/>
      <c r="D25" s="59"/>
      <c r="E25" s="61" t="s">
        <v>35</v>
      </c>
      <c r="F25" s="61"/>
      <c r="G25" s="59"/>
      <c r="H25" s="59"/>
      <c r="I25" s="59"/>
    </row>
    <row r="26" spans="1:9" x14ac:dyDescent="0.25">
      <c r="A26" s="65"/>
      <c r="B26" s="89">
        <v>2</v>
      </c>
      <c r="C26" s="58"/>
      <c r="D26" s="59"/>
      <c r="E26" s="61" t="s">
        <v>36</v>
      </c>
      <c r="F26" s="61"/>
      <c r="G26" s="59"/>
      <c r="H26" s="59"/>
      <c r="I26" s="59"/>
    </row>
    <row r="27" spans="1:9" x14ac:dyDescent="0.25">
      <c r="A27" s="65"/>
      <c r="B27" s="89">
        <v>3</v>
      </c>
      <c r="C27" s="58"/>
      <c r="D27" s="59"/>
      <c r="E27" s="61" t="s">
        <v>37</v>
      </c>
      <c r="F27" s="61"/>
      <c r="G27" s="59"/>
      <c r="H27" s="59"/>
      <c r="I27" s="59"/>
    </row>
    <row r="28" spans="1:9" x14ac:dyDescent="0.25">
      <c r="A28" s="65"/>
      <c r="B28" s="89">
        <v>4</v>
      </c>
      <c r="C28" s="58"/>
      <c r="D28" s="59"/>
      <c r="E28" s="61"/>
      <c r="F28" s="61"/>
      <c r="G28" s="59"/>
      <c r="H28" s="59"/>
      <c r="I28" s="59"/>
    </row>
    <row r="29" spans="1:9" x14ac:dyDescent="0.25">
      <c r="A29" s="65"/>
      <c r="B29" s="89">
        <v>5</v>
      </c>
      <c r="C29" s="58"/>
      <c r="D29" s="59"/>
      <c r="E29" s="61" t="s">
        <v>38</v>
      </c>
      <c r="F29" s="61"/>
      <c r="G29" s="59"/>
      <c r="H29" s="59"/>
      <c r="I29" s="59"/>
    </row>
    <row r="30" spans="1:9" x14ac:dyDescent="0.25">
      <c r="A30" s="65"/>
      <c r="B30" s="89">
        <v>6</v>
      </c>
      <c r="C30" s="58"/>
      <c r="D30" s="59"/>
      <c r="E30" s="61" t="s">
        <v>39</v>
      </c>
      <c r="F30" s="61"/>
      <c r="G30" s="59"/>
      <c r="H30" s="59"/>
      <c r="I30" s="59"/>
    </row>
    <row r="31" spans="1:9" x14ac:dyDescent="0.25">
      <c r="A31" s="65"/>
      <c r="B31" s="89">
        <v>7</v>
      </c>
      <c r="C31" s="58"/>
      <c r="D31" s="59"/>
      <c r="E31" s="61" t="s">
        <v>40</v>
      </c>
      <c r="F31" s="61"/>
      <c r="G31" s="59"/>
      <c r="H31" s="59"/>
      <c r="I31" s="59"/>
    </row>
    <row r="32" spans="1:9" x14ac:dyDescent="0.25">
      <c r="A32" s="65"/>
      <c r="B32" s="89">
        <v>8</v>
      </c>
      <c r="C32" s="58"/>
      <c r="D32" s="59"/>
      <c r="E32" s="61" t="s">
        <v>41</v>
      </c>
      <c r="F32" s="61"/>
      <c r="G32" s="59"/>
      <c r="H32" s="59"/>
      <c r="I32" s="59"/>
    </row>
    <row r="33" spans="1:9" x14ac:dyDescent="0.25">
      <c r="A33" s="65"/>
      <c r="B33" s="89">
        <v>9</v>
      </c>
      <c r="C33" s="58"/>
      <c r="D33" s="59"/>
      <c r="E33" s="61" t="s">
        <v>42</v>
      </c>
      <c r="F33" s="61"/>
      <c r="G33" s="59"/>
      <c r="H33" s="59"/>
      <c r="I33" s="59"/>
    </row>
    <row r="34" spans="1:9" x14ac:dyDescent="0.25">
      <c r="A34" s="65"/>
      <c r="B34" s="89">
        <v>10</v>
      </c>
      <c r="C34" s="58"/>
      <c r="D34" s="59"/>
      <c r="E34" s="61" t="s">
        <v>43</v>
      </c>
      <c r="F34" s="61"/>
      <c r="G34" s="59"/>
      <c r="H34" s="59"/>
      <c r="I34" s="59"/>
    </row>
    <row r="35" spans="1:9" x14ac:dyDescent="0.25">
      <c r="A35" s="65"/>
      <c r="B35" s="89">
        <v>11</v>
      </c>
      <c r="C35" s="58"/>
      <c r="D35" s="59"/>
      <c r="E35" s="61" t="s">
        <v>44</v>
      </c>
      <c r="F35" s="61"/>
      <c r="G35" s="59"/>
      <c r="H35" s="59"/>
      <c r="I35" s="59"/>
    </row>
    <row r="36" spans="1:9" x14ac:dyDescent="0.25">
      <c r="A36" s="65"/>
      <c r="B36" s="89">
        <v>12</v>
      </c>
      <c r="C36" s="58"/>
      <c r="D36" s="59"/>
      <c r="E36" s="61" t="s">
        <v>45</v>
      </c>
      <c r="F36" s="59"/>
      <c r="G36" s="59"/>
      <c r="H36" s="59"/>
      <c r="I36" s="59"/>
    </row>
    <row r="37" spans="1:9" x14ac:dyDescent="0.25">
      <c r="A37" s="65"/>
      <c r="B37" s="89">
        <v>13</v>
      </c>
      <c r="C37" s="58"/>
      <c r="D37" s="59"/>
      <c r="E37" s="61" t="s">
        <v>46</v>
      </c>
      <c r="F37" s="59"/>
      <c r="G37" s="59"/>
      <c r="H37" s="59"/>
      <c r="I37" s="59"/>
    </row>
    <row r="38" spans="1:9" x14ac:dyDescent="0.25">
      <c r="A38" s="65"/>
      <c r="B38" s="89">
        <v>14</v>
      </c>
      <c r="C38" s="58"/>
      <c r="D38" s="59"/>
      <c r="E38" s="61" t="s">
        <v>129</v>
      </c>
      <c r="F38" s="59"/>
      <c r="G38" s="59"/>
      <c r="H38" s="59"/>
      <c r="I38" s="59"/>
    </row>
    <row r="39" spans="1:9" x14ac:dyDescent="0.25">
      <c r="A39" s="65"/>
      <c r="B39" s="89">
        <v>15</v>
      </c>
      <c r="C39" s="58"/>
      <c r="D39" s="59"/>
      <c r="E39" s="61"/>
      <c r="F39" s="59"/>
      <c r="G39" s="59"/>
      <c r="H39" s="59"/>
      <c r="I39" s="59"/>
    </row>
    <row r="40" spans="1:9" x14ac:dyDescent="0.25">
      <c r="A40" s="65"/>
      <c r="B40" s="89">
        <v>16</v>
      </c>
      <c r="C40" s="58"/>
      <c r="D40" s="59"/>
      <c r="E40" s="59"/>
      <c r="F40" s="59"/>
      <c r="G40" s="59"/>
      <c r="H40" s="59"/>
      <c r="I40" s="59"/>
    </row>
    <row r="41" spans="1:9" x14ac:dyDescent="0.25">
      <c r="A41" s="65"/>
      <c r="B41" s="89">
        <v>17</v>
      </c>
      <c r="C41" s="58"/>
      <c r="D41" s="59"/>
      <c r="E41" s="59"/>
      <c r="F41" s="59"/>
      <c r="G41" s="59"/>
      <c r="H41" s="59"/>
      <c r="I41" s="59"/>
    </row>
    <row r="42" spans="1:9" x14ac:dyDescent="0.25">
      <c r="A42" s="65"/>
      <c r="B42" s="90">
        <v>18</v>
      </c>
      <c r="C42" s="58"/>
      <c r="D42" s="59"/>
      <c r="E42" s="59"/>
      <c r="F42" s="59"/>
      <c r="G42" s="59"/>
      <c r="H42" s="59"/>
      <c r="I42" s="59"/>
    </row>
    <row r="43" spans="1:9" ht="15.75" x14ac:dyDescent="0.25">
      <c r="A43" s="65"/>
      <c r="B43" s="90">
        <v>19</v>
      </c>
      <c r="C43" s="58"/>
      <c r="D43" s="59"/>
      <c r="E43" s="35"/>
      <c r="F43" s="59"/>
      <c r="G43" s="59"/>
      <c r="H43" s="59"/>
      <c r="I43" s="59"/>
    </row>
    <row r="44" spans="1:9" ht="15.75" x14ac:dyDescent="0.25">
      <c r="A44" s="65"/>
      <c r="B44" s="90" t="s">
        <v>71</v>
      </c>
      <c r="C44" s="58"/>
      <c r="D44" s="59"/>
      <c r="E44" s="35"/>
      <c r="F44" s="59"/>
      <c r="G44" s="59"/>
      <c r="H44" s="59"/>
      <c r="I44" s="59"/>
    </row>
    <row r="45" spans="1:9" ht="15.75" x14ac:dyDescent="0.25">
      <c r="A45" s="65"/>
      <c r="B45" s="89"/>
      <c r="C45" s="58"/>
      <c r="D45" s="59"/>
      <c r="E45" s="35"/>
      <c r="F45" s="59"/>
      <c r="G45" s="59"/>
      <c r="H45" s="59"/>
      <c r="I45" s="59"/>
    </row>
    <row r="46" spans="1:9" ht="15.75" x14ac:dyDescent="0.25">
      <c r="A46" s="65"/>
      <c r="B46" s="89"/>
      <c r="C46" s="58"/>
      <c r="D46" s="59"/>
      <c r="E46" s="35"/>
      <c r="F46" s="59"/>
      <c r="G46" s="59"/>
      <c r="H46" s="59"/>
      <c r="I46" s="59"/>
    </row>
    <row r="47" spans="1:9" ht="15.75" x14ac:dyDescent="0.25">
      <c r="A47" s="65"/>
      <c r="B47" s="89"/>
      <c r="C47" s="58"/>
      <c r="D47" s="59"/>
      <c r="E47" s="35"/>
      <c r="F47" s="59"/>
      <c r="G47" s="59"/>
      <c r="H47" s="59"/>
      <c r="I47" s="59"/>
    </row>
    <row r="48" spans="1:9" x14ac:dyDescent="0.25">
      <c r="A48" s="65"/>
      <c r="B48" s="65"/>
      <c r="C48" s="72"/>
      <c r="D48" s="59"/>
      <c r="E48" s="59"/>
      <c r="F48" s="59"/>
      <c r="G48" s="59"/>
      <c r="H48" s="59"/>
      <c r="I48" s="59"/>
    </row>
    <row r="49" spans="1:9" x14ac:dyDescent="0.25">
      <c r="A49" s="65"/>
      <c r="B49" s="65"/>
      <c r="C49" s="72"/>
      <c r="D49" s="59"/>
      <c r="E49" s="59"/>
      <c r="F49" s="59"/>
      <c r="G49" s="59"/>
      <c r="H49" s="59"/>
      <c r="I49" s="59"/>
    </row>
    <row r="50" spans="1:9" x14ac:dyDescent="0.25">
      <c r="A50" s="65"/>
      <c r="B50" s="65"/>
      <c r="C50" s="72"/>
      <c r="D50" s="59"/>
      <c r="E50" s="59"/>
      <c r="F50" s="59"/>
      <c r="G50" s="59"/>
      <c r="H50" s="59"/>
      <c r="I50" s="59"/>
    </row>
    <row r="51" spans="1:9" x14ac:dyDescent="0.25">
      <c r="A51" s="65"/>
      <c r="B51" s="65"/>
      <c r="C51" s="72"/>
      <c r="D51" s="59"/>
      <c r="E51" s="59"/>
      <c r="F51" s="59"/>
      <c r="G51" s="59"/>
      <c r="H51" s="59"/>
      <c r="I51" s="59"/>
    </row>
    <row r="52" spans="1:9" x14ac:dyDescent="0.25">
      <c r="A52" s="65"/>
      <c r="B52" s="65"/>
      <c r="C52" s="72"/>
      <c r="D52" s="59"/>
      <c r="E52" s="59"/>
      <c r="F52" s="59"/>
      <c r="G52" s="59"/>
      <c r="H52" s="59"/>
      <c r="I52" s="59"/>
    </row>
    <row r="53" spans="1:9" x14ac:dyDescent="0.25">
      <c r="A53" s="65"/>
      <c r="B53" s="65"/>
      <c r="C53" s="73"/>
      <c r="D53" s="59"/>
      <c r="E53" s="59"/>
      <c r="F53" s="59"/>
      <c r="G53" s="59"/>
      <c r="H53" s="59"/>
      <c r="I53" s="59"/>
    </row>
    <row r="54" spans="1:9" x14ac:dyDescent="0.25">
      <c r="A54" s="65"/>
      <c r="B54" s="65"/>
      <c r="C54" s="65"/>
      <c r="D54" s="59"/>
      <c r="E54" s="59"/>
      <c r="F54" s="59"/>
      <c r="G54" s="59"/>
      <c r="H54" s="59"/>
      <c r="I54" s="59"/>
    </row>
    <row r="55" spans="1:9" x14ac:dyDescent="0.25">
      <c r="A55" s="61"/>
      <c r="B55" s="61"/>
      <c r="C55" s="64">
        <f>SUM(C25:C54)</f>
        <v>0</v>
      </c>
      <c r="D55" s="61" t="s">
        <v>48</v>
      </c>
      <c r="E55" s="59"/>
      <c r="F55" s="59"/>
      <c r="G55" s="59"/>
      <c r="H55" s="59"/>
      <c r="I55" s="59"/>
    </row>
    <row r="56" spans="1:9" x14ac:dyDescent="0.25">
      <c r="A56" s="64">
        <f>SUM(A25:A54)</f>
        <v>0</v>
      </c>
      <c r="B56" s="61" t="s">
        <v>49</v>
      </c>
      <c r="C56" s="61"/>
      <c r="D56" s="59"/>
      <c r="E56" s="59"/>
      <c r="F56" s="59"/>
      <c r="G56" s="59"/>
      <c r="H56" s="59"/>
      <c r="I56" s="59"/>
    </row>
    <row r="57" spans="1:9" x14ac:dyDescent="0.25">
      <c r="A57" s="61"/>
      <c r="B57" s="64" t="e">
        <f>C55/A56</f>
        <v>#DIV/0!</v>
      </c>
      <c r="C57" s="61" t="s">
        <v>50</v>
      </c>
      <c r="D57" s="59"/>
      <c r="E57" s="59"/>
      <c r="F57" s="59"/>
      <c r="G57" s="59"/>
      <c r="H57" s="59"/>
      <c r="I57" s="59"/>
    </row>
    <row r="58" spans="1:9" x14ac:dyDescent="0.25">
      <c r="A58" s="61"/>
      <c r="B58" s="61"/>
      <c r="C58" s="61"/>
      <c r="D58" s="65">
        <v>100</v>
      </c>
      <c r="E58" s="61" t="s">
        <v>51</v>
      </c>
      <c r="F58" s="59"/>
      <c r="G58" s="59"/>
      <c r="H58" s="59"/>
      <c r="I58" s="59"/>
    </row>
    <row r="59" spans="1:9" x14ac:dyDescent="0.25">
      <c r="A59" s="61"/>
      <c r="B59" s="61"/>
      <c r="C59" s="61"/>
      <c r="D59" s="67" t="e">
        <f>B57/D58</f>
        <v>#DIV/0!</v>
      </c>
      <c r="E59" s="61" t="s">
        <v>52</v>
      </c>
      <c r="F59" s="59"/>
      <c r="G59" s="59"/>
      <c r="H59" s="59"/>
      <c r="I59" s="59"/>
    </row>
    <row r="60" spans="1:9" x14ac:dyDescent="0.25">
      <c r="A60" s="61"/>
      <c r="B60" s="61"/>
      <c r="C60" s="61"/>
      <c r="D60" s="59"/>
      <c r="E60" s="59"/>
      <c r="F60" s="59"/>
      <c r="G60" s="59"/>
      <c r="H60" s="59"/>
      <c r="I60" s="59"/>
    </row>
    <row r="61" spans="1:9" ht="15.75" x14ac:dyDescent="0.25">
      <c r="A61" s="96" t="s">
        <v>109</v>
      </c>
    </row>
  </sheetData>
  <mergeCells count="3">
    <mergeCell ref="A5:I5"/>
    <mergeCell ref="A6:I6"/>
    <mergeCell ref="A8:I8"/>
  </mergeCells>
  <pageMargins left="0.7" right="0.7" top="0.75" bottom="0.75" header="0.3" footer="0.3"/>
  <pageSetup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9"/>
  <sheetViews>
    <sheetView topLeftCell="A19" workbookViewId="0">
      <selection activeCell="M29" sqref="M29"/>
    </sheetView>
  </sheetViews>
  <sheetFormatPr defaultColWidth="9.140625" defaultRowHeight="15" x14ac:dyDescent="0.25"/>
  <cols>
    <col min="1" max="1" width="5.28515625" style="61" customWidth="1"/>
    <col min="2" max="2" width="9.140625" style="61"/>
    <col min="3" max="3" width="10.85546875" style="61" customWidth="1"/>
    <col min="4" max="4" width="10.85546875" style="59" customWidth="1"/>
    <col min="5" max="16384" width="9.140625" style="59"/>
  </cols>
  <sheetData>
    <row r="1" spans="1:10" ht="21" x14ac:dyDescent="0.35">
      <c r="A1" s="63" t="s">
        <v>209</v>
      </c>
    </row>
    <row r="2" spans="1:10" x14ac:dyDescent="0.25">
      <c r="B2" s="65">
        <v>8.1999999999999993</v>
      </c>
      <c r="C2" s="61" t="s">
        <v>24</v>
      </c>
      <c r="D2" s="297"/>
    </row>
    <row r="3" spans="1:10" x14ac:dyDescent="0.25">
      <c r="B3" s="65" t="s">
        <v>68</v>
      </c>
      <c r="C3" s="61" t="s">
        <v>26</v>
      </c>
      <c r="D3" s="297" t="s">
        <v>219</v>
      </c>
      <c r="E3" s="59" t="s">
        <v>71</v>
      </c>
    </row>
    <row r="4" spans="1:10" x14ac:dyDescent="0.25">
      <c r="B4" s="25" t="s">
        <v>27</v>
      </c>
      <c r="D4" s="26" t="s">
        <v>192</v>
      </c>
      <c r="E4" s="66"/>
      <c r="F4" s="66"/>
      <c r="G4" s="66"/>
      <c r="H4" s="66"/>
      <c r="I4" s="66"/>
      <c r="J4" s="66"/>
    </row>
    <row r="5" spans="1:10" x14ac:dyDescent="0.25">
      <c r="B5" s="28"/>
    </row>
    <row r="6" spans="1:10" x14ac:dyDescent="0.25">
      <c r="F6" s="26" t="s">
        <v>29</v>
      </c>
      <c r="G6" s="26"/>
      <c r="H6" s="26" t="s">
        <v>174</v>
      </c>
      <c r="I6" s="26"/>
      <c r="J6" s="26"/>
    </row>
    <row r="7" spans="1:10" ht="26.25" x14ac:dyDescent="0.25">
      <c r="A7" s="60" t="s">
        <v>31</v>
      </c>
      <c r="B7" s="165" t="s">
        <v>32</v>
      </c>
      <c r="C7" s="165" t="s">
        <v>33</v>
      </c>
    </row>
    <row r="8" spans="1:10" x14ac:dyDescent="0.25">
      <c r="B8" s="166" t="s">
        <v>34</v>
      </c>
      <c r="C8" s="166" t="s">
        <v>3</v>
      </c>
    </row>
    <row r="9" spans="1:10" x14ac:dyDescent="0.25">
      <c r="A9" s="184"/>
      <c r="B9" s="172"/>
      <c r="C9" s="172"/>
      <c r="E9" s="61" t="s">
        <v>35</v>
      </c>
      <c r="F9" s="61"/>
    </row>
    <row r="10" spans="1:10" x14ac:dyDescent="0.25">
      <c r="A10" s="184"/>
      <c r="B10" s="172"/>
      <c r="C10" s="172"/>
      <c r="E10" s="61" t="s">
        <v>36</v>
      </c>
      <c r="F10" s="61"/>
    </row>
    <row r="11" spans="1:10" x14ac:dyDescent="0.25">
      <c r="A11" s="184"/>
      <c r="B11" s="172"/>
      <c r="C11" s="172"/>
      <c r="E11" s="61" t="s">
        <v>37</v>
      </c>
      <c r="F11" s="61"/>
    </row>
    <row r="12" spans="1:10" x14ac:dyDescent="0.25">
      <c r="A12" s="184"/>
      <c r="B12" s="172"/>
      <c r="C12" s="172"/>
      <c r="E12" s="61"/>
      <c r="F12" s="61"/>
    </row>
    <row r="13" spans="1:10" x14ac:dyDescent="0.25">
      <c r="A13" s="184"/>
      <c r="B13" s="172"/>
      <c r="C13" s="172"/>
      <c r="E13" s="61" t="s">
        <v>38</v>
      </c>
      <c r="F13" s="61"/>
    </row>
    <row r="14" spans="1:10" x14ac:dyDescent="0.25">
      <c r="A14" s="184"/>
      <c r="B14" s="172"/>
      <c r="C14" s="172"/>
      <c r="E14" s="61" t="s">
        <v>39</v>
      </c>
      <c r="F14" s="61"/>
    </row>
    <row r="15" spans="1:10" x14ac:dyDescent="0.25">
      <c r="A15" s="184"/>
      <c r="B15" s="172"/>
      <c r="C15" s="172"/>
      <c r="E15" s="61" t="s">
        <v>40</v>
      </c>
      <c r="F15" s="61"/>
    </row>
    <row r="16" spans="1:10" x14ac:dyDescent="0.25">
      <c r="A16" s="184"/>
      <c r="B16" s="172"/>
      <c r="C16" s="172"/>
      <c r="E16" s="61" t="s">
        <v>41</v>
      </c>
      <c r="F16" s="61"/>
    </row>
    <row r="17" spans="1:6" x14ac:dyDescent="0.25">
      <c r="A17" s="184"/>
      <c r="B17" s="172"/>
      <c r="C17" s="172"/>
      <c r="E17" s="61" t="s">
        <v>42</v>
      </c>
      <c r="F17" s="61"/>
    </row>
    <row r="18" spans="1:6" x14ac:dyDescent="0.25">
      <c r="A18" s="184"/>
      <c r="B18" s="172"/>
      <c r="C18" s="172"/>
      <c r="E18" s="61" t="s">
        <v>43</v>
      </c>
      <c r="F18" s="61"/>
    </row>
    <row r="19" spans="1:6" x14ac:dyDescent="0.25">
      <c r="A19" s="65"/>
      <c r="B19" s="155"/>
      <c r="C19" s="141"/>
      <c r="E19" s="61" t="s">
        <v>44</v>
      </c>
      <c r="F19" s="61"/>
    </row>
    <row r="20" spans="1:6" x14ac:dyDescent="0.25">
      <c r="A20" s="65"/>
      <c r="B20" s="155"/>
      <c r="C20" s="141"/>
      <c r="E20" s="61" t="s">
        <v>45</v>
      </c>
    </row>
    <row r="21" spans="1:6" x14ac:dyDescent="0.25">
      <c r="A21" s="65"/>
      <c r="B21" s="155"/>
      <c r="C21" s="141"/>
      <c r="E21" s="61" t="s">
        <v>46</v>
      </c>
    </row>
    <row r="22" spans="1:6" x14ac:dyDescent="0.25">
      <c r="A22" s="65"/>
      <c r="B22" s="155"/>
      <c r="C22" s="141"/>
    </row>
    <row r="23" spans="1:6" x14ac:dyDescent="0.25">
      <c r="A23" s="65"/>
      <c r="B23" s="155"/>
      <c r="C23" s="141"/>
      <c r="E23" s="61" t="s">
        <v>47</v>
      </c>
    </row>
    <row r="24" spans="1:6" x14ac:dyDescent="0.25">
      <c r="A24" s="65"/>
      <c r="B24" s="155"/>
      <c r="C24" s="141"/>
      <c r="E24" s="61" t="s">
        <v>163</v>
      </c>
    </row>
    <row r="25" spans="1:6" x14ac:dyDescent="0.25">
      <c r="A25" s="65"/>
      <c r="B25" s="155"/>
      <c r="C25" s="141"/>
    </row>
    <row r="26" spans="1:6" x14ac:dyDescent="0.25">
      <c r="A26" s="65"/>
      <c r="B26" s="167"/>
      <c r="C26" s="77"/>
    </row>
    <row r="27" spans="1:6" ht="15.75" x14ac:dyDescent="0.25">
      <c r="A27" s="65"/>
      <c r="B27" s="73"/>
      <c r="C27" s="77"/>
      <c r="E27" s="35"/>
    </row>
    <row r="28" spans="1:6" ht="15.75" x14ac:dyDescent="0.25">
      <c r="A28" s="65"/>
      <c r="B28" s="73"/>
      <c r="C28" s="77"/>
      <c r="E28" s="35"/>
    </row>
    <row r="29" spans="1:6" ht="15.75" x14ac:dyDescent="0.25">
      <c r="A29" s="65"/>
      <c r="B29" s="65"/>
      <c r="C29" s="77" t="s">
        <v>71</v>
      </c>
      <c r="E29" s="35"/>
    </row>
    <row r="30" spans="1:6" ht="15.75" x14ac:dyDescent="0.25">
      <c r="A30" s="65"/>
      <c r="B30" s="65"/>
      <c r="C30" s="77" t="s">
        <v>71</v>
      </c>
      <c r="E30" s="35"/>
    </row>
    <row r="31" spans="1:6" ht="15.75" x14ac:dyDescent="0.25">
      <c r="A31" s="65"/>
      <c r="B31" s="65"/>
      <c r="C31" s="32"/>
      <c r="E31" s="35"/>
    </row>
    <row r="32" spans="1:6" x14ac:dyDescent="0.25">
      <c r="A32" s="65"/>
      <c r="B32" s="65"/>
      <c r="C32" s="72"/>
    </row>
    <row r="33" spans="1:11" x14ac:dyDescent="0.25">
      <c r="A33" s="65"/>
      <c r="B33" s="65"/>
      <c r="C33" s="72"/>
    </row>
    <row r="34" spans="1:11" x14ac:dyDescent="0.25">
      <c r="A34" s="65"/>
      <c r="B34" s="65"/>
      <c r="C34" s="72"/>
    </row>
    <row r="35" spans="1:11" x14ac:dyDescent="0.25">
      <c r="A35" s="65"/>
      <c r="B35" s="65"/>
      <c r="C35" s="72"/>
      <c r="E35" s="140"/>
    </row>
    <row r="36" spans="1:11" x14ac:dyDescent="0.25">
      <c r="A36" s="65"/>
      <c r="B36" s="65"/>
      <c r="C36" s="72"/>
    </row>
    <row r="37" spans="1:11" x14ac:dyDescent="0.25">
      <c r="A37" s="65"/>
      <c r="B37" s="65"/>
      <c r="C37" s="73"/>
    </row>
    <row r="38" spans="1:11" x14ac:dyDescent="0.25">
      <c r="A38" s="65"/>
      <c r="B38" s="65"/>
      <c r="C38" s="65"/>
    </row>
    <row r="39" spans="1:11" x14ac:dyDescent="0.25">
      <c r="B39" s="64"/>
      <c r="C39" s="64">
        <f>SUM(C9:C38)</f>
        <v>0</v>
      </c>
      <c r="D39" s="61" t="s">
        <v>48</v>
      </c>
    </row>
    <row r="40" spans="1:11" x14ac:dyDescent="0.25">
      <c r="A40" s="64">
        <f>SUM(A9:A39)</f>
        <v>0</v>
      </c>
      <c r="B40" s="61" t="s">
        <v>49</v>
      </c>
    </row>
    <row r="41" spans="1:11" x14ac:dyDescent="0.25">
      <c r="B41" s="64" t="e">
        <f>C39/A40</f>
        <v>#DIV/0!</v>
      </c>
      <c r="C41" s="61" t="s">
        <v>50</v>
      </c>
    </row>
    <row r="42" spans="1:11" x14ac:dyDescent="0.25">
      <c r="D42" s="65"/>
      <c r="E42" s="61" t="s">
        <v>51</v>
      </c>
    </row>
    <row r="43" spans="1:11" x14ac:dyDescent="0.25">
      <c r="D43" s="67" t="e">
        <f>B41/D42</f>
        <v>#DIV/0!</v>
      </c>
      <c r="E43" s="61" t="s">
        <v>52</v>
      </c>
    </row>
    <row r="45" spans="1:11" ht="24" customHeight="1" x14ac:dyDescent="0.25">
      <c r="A45" s="96" t="s">
        <v>109</v>
      </c>
    </row>
    <row r="46" spans="1:11" x14ac:dyDescent="0.25">
      <c r="A46" s="75"/>
      <c r="B46" s="75"/>
      <c r="C46" s="75"/>
      <c r="D46" s="76"/>
      <c r="E46" s="76"/>
      <c r="F46" s="76"/>
      <c r="G46" s="76"/>
      <c r="H46" s="76"/>
      <c r="I46" s="76"/>
      <c r="J46" s="76"/>
      <c r="K46" s="76"/>
    </row>
    <row r="47" spans="1:11" x14ac:dyDescent="0.25">
      <c r="A47" s="75"/>
      <c r="B47" s="75"/>
      <c r="C47" s="75"/>
      <c r="D47" s="76"/>
      <c r="E47" s="76"/>
      <c r="F47" s="76"/>
      <c r="G47" s="76"/>
      <c r="H47" s="76"/>
      <c r="I47" s="76"/>
      <c r="J47" s="76"/>
      <c r="K47" s="76"/>
    </row>
    <row r="48" spans="1:11" x14ac:dyDescent="0.25">
      <c r="A48" s="75"/>
      <c r="B48" s="75"/>
      <c r="C48" s="75"/>
      <c r="D48" s="76"/>
      <c r="E48" s="76"/>
      <c r="F48" s="76"/>
      <c r="G48" s="76"/>
      <c r="H48" s="76"/>
      <c r="I48" s="76"/>
      <c r="J48" s="76"/>
      <c r="K48" s="76"/>
    </row>
    <row r="49" spans="1:11" x14ac:dyDescent="0.25">
      <c r="A49" s="75"/>
      <c r="B49" s="75"/>
      <c r="C49" s="75"/>
      <c r="D49" s="76"/>
      <c r="E49" s="76"/>
      <c r="F49" s="76"/>
      <c r="G49" s="76"/>
      <c r="H49" s="76"/>
      <c r="I49" s="76"/>
      <c r="J49" s="76"/>
      <c r="K49" s="76"/>
    </row>
  </sheetData>
  <pageMargins left="0.7" right="0.7" top="0.75" bottom="0.75" header="0.3" footer="0.3"/>
  <pageSetup scale="63"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9"/>
  <sheetViews>
    <sheetView topLeftCell="A19" workbookViewId="0">
      <selection activeCell="M34" sqref="M34"/>
    </sheetView>
  </sheetViews>
  <sheetFormatPr defaultColWidth="9.140625" defaultRowHeight="15" x14ac:dyDescent="0.25"/>
  <cols>
    <col min="1" max="1" width="5.28515625" style="61" customWidth="1"/>
    <col min="2" max="2" width="9.140625" style="61"/>
    <col min="3" max="3" width="10.85546875" style="61" customWidth="1"/>
    <col min="4" max="4" width="10.85546875" style="59" customWidth="1"/>
    <col min="5" max="16384" width="9.140625" style="59"/>
  </cols>
  <sheetData>
    <row r="1" spans="1:10" ht="21" x14ac:dyDescent="0.35">
      <c r="A1" s="63" t="s">
        <v>209</v>
      </c>
    </row>
    <row r="2" spans="1:10" x14ac:dyDescent="0.25">
      <c r="B2" s="65">
        <v>8.1999999999999993</v>
      </c>
      <c r="C2" s="61" t="s">
        <v>24</v>
      </c>
      <c r="D2" s="292"/>
    </row>
    <row r="3" spans="1:10" x14ac:dyDescent="0.25">
      <c r="B3" s="65" t="s">
        <v>68</v>
      </c>
      <c r="C3" s="61" t="s">
        <v>26</v>
      </c>
      <c r="D3" s="292" t="s">
        <v>219</v>
      </c>
      <c r="E3" s="59" t="s">
        <v>71</v>
      </c>
    </row>
    <row r="4" spans="1:10" x14ac:dyDescent="0.25">
      <c r="B4" s="25" t="s">
        <v>27</v>
      </c>
      <c r="D4" s="26" t="s">
        <v>192</v>
      </c>
      <c r="E4" s="66"/>
      <c r="F4" s="66"/>
      <c r="G4" s="66"/>
      <c r="H4" s="66"/>
      <c r="I4" s="66"/>
      <c r="J4" s="66"/>
    </row>
    <row r="5" spans="1:10" x14ac:dyDescent="0.25">
      <c r="B5" s="28"/>
    </row>
    <row r="6" spans="1:10" x14ac:dyDescent="0.25">
      <c r="F6" s="26" t="s">
        <v>29</v>
      </c>
      <c r="G6" s="26"/>
      <c r="H6" s="26" t="s">
        <v>174</v>
      </c>
      <c r="I6" s="26"/>
      <c r="J6" s="26"/>
    </row>
    <row r="7" spans="1:10" ht="26.25" x14ac:dyDescent="0.25">
      <c r="A7" s="60" t="s">
        <v>31</v>
      </c>
      <c r="B7" s="165" t="s">
        <v>32</v>
      </c>
      <c r="C7" s="165" t="s">
        <v>33</v>
      </c>
    </row>
    <row r="8" spans="1:10" x14ac:dyDescent="0.25">
      <c r="B8" s="166" t="s">
        <v>34</v>
      </c>
      <c r="C8" s="166" t="s">
        <v>3</v>
      </c>
    </row>
    <row r="9" spans="1:10" x14ac:dyDescent="0.25">
      <c r="A9" s="184"/>
      <c r="B9" s="172"/>
      <c r="C9" s="172"/>
      <c r="E9" s="61" t="s">
        <v>35</v>
      </c>
      <c r="F9" s="61"/>
    </row>
    <row r="10" spans="1:10" x14ac:dyDescent="0.25">
      <c r="A10" s="184"/>
      <c r="B10" s="172"/>
      <c r="C10" s="172"/>
      <c r="E10" s="61" t="s">
        <v>36</v>
      </c>
      <c r="F10" s="61"/>
    </row>
    <row r="11" spans="1:10" x14ac:dyDescent="0.25">
      <c r="A11" s="184"/>
      <c r="B11" s="172"/>
      <c r="C11" s="172"/>
      <c r="E11" s="61" t="s">
        <v>37</v>
      </c>
      <c r="F11" s="61"/>
    </row>
    <row r="12" spans="1:10" x14ac:dyDescent="0.25">
      <c r="A12" s="184"/>
      <c r="B12" s="172"/>
      <c r="C12" s="172"/>
      <c r="E12" s="61"/>
      <c r="F12" s="61"/>
    </row>
    <row r="13" spans="1:10" x14ac:dyDescent="0.25">
      <c r="A13" s="184"/>
      <c r="B13" s="172"/>
      <c r="C13" s="172"/>
      <c r="E13" s="61" t="s">
        <v>38</v>
      </c>
      <c r="F13" s="61"/>
    </row>
    <row r="14" spans="1:10" x14ac:dyDescent="0.25">
      <c r="A14" s="184"/>
      <c r="B14" s="172"/>
      <c r="C14" s="172"/>
      <c r="E14" s="61" t="s">
        <v>39</v>
      </c>
      <c r="F14" s="61"/>
    </row>
    <row r="15" spans="1:10" x14ac:dyDescent="0.25">
      <c r="A15" s="184"/>
      <c r="B15" s="172"/>
      <c r="C15" s="172"/>
      <c r="E15" s="61" t="s">
        <v>40</v>
      </c>
      <c r="F15" s="61"/>
    </row>
    <row r="16" spans="1:10" x14ac:dyDescent="0.25">
      <c r="A16" s="184"/>
      <c r="B16" s="172"/>
      <c r="C16" s="172"/>
      <c r="E16" s="61" t="s">
        <v>41</v>
      </c>
      <c r="F16" s="61"/>
    </row>
    <row r="17" spans="1:6" x14ac:dyDescent="0.25">
      <c r="A17" s="184"/>
      <c r="B17" s="172"/>
      <c r="C17" s="172"/>
      <c r="E17" s="61" t="s">
        <v>42</v>
      </c>
      <c r="F17" s="61"/>
    </row>
    <row r="18" spans="1:6" x14ac:dyDescent="0.25">
      <c r="A18" s="184"/>
      <c r="B18" s="172"/>
      <c r="C18" s="172"/>
      <c r="E18" s="61" t="s">
        <v>43</v>
      </c>
      <c r="F18" s="61"/>
    </row>
    <row r="19" spans="1:6" x14ac:dyDescent="0.25">
      <c r="A19" s="65"/>
      <c r="B19" s="155"/>
      <c r="C19" s="141"/>
      <c r="E19" s="61" t="s">
        <v>44</v>
      </c>
      <c r="F19" s="61"/>
    </row>
    <row r="20" spans="1:6" x14ac:dyDescent="0.25">
      <c r="A20" s="65"/>
      <c r="B20" s="155"/>
      <c r="C20" s="141"/>
      <c r="E20" s="61" t="s">
        <v>45</v>
      </c>
    </row>
    <row r="21" spans="1:6" x14ac:dyDescent="0.25">
      <c r="A21" s="65"/>
      <c r="B21" s="155"/>
      <c r="C21" s="141"/>
      <c r="E21" s="61" t="s">
        <v>46</v>
      </c>
    </row>
    <row r="22" spans="1:6" x14ac:dyDescent="0.25">
      <c r="A22" s="65"/>
      <c r="B22" s="155"/>
      <c r="C22" s="141"/>
    </row>
    <row r="23" spans="1:6" x14ac:dyDescent="0.25">
      <c r="A23" s="65"/>
      <c r="B23" s="155"/>
      <c r="C23" s="141"/>
      <c r="E23" s="61" t="s">
        <v>47</v>
      </c>
    </row>
    <row r="24" spans="1:6" x14ac:dyDescent="0.25">
      <c r="A24" s="65"/>
      <c r="B24" s="155"/>
      <c r="C24" s="141"/>
      <c r="E24" s="61" t="s">
        <v>163</v>
      </c>
    </row>
    <row r="25" spans="1:6" x14ac:dyDescent="0.25">
      <c r="A25" s="65"/>
      <c r="B25" s="155"/>
      <c r="C25" s="141"/>
    </row>
    <row r="26" spans="1:6" x14ac:dyDescent="0.25">
      <c r="A26" s="65"/>
      <c r="B26" s="167"/>
      <c r="C26" s="77"/>
    </row>
    <row r="27" spans="1:6" ht="15.75" x14ac:dyDescent="0.25">
      <c r="A27" s="65"/>
      <c r="B27" s="73"/>
      <c r="C27" s="77"/>
      <c r="E27" s="35"/>
    </row>
    <row r="28" spans="1:6" ht="15.75" x14ac:dyDescent="0.25">
      <c r="A28" s="65"/>
      <c r="B28" s="73"/>
      <c r="C28" s="77"/>
      <c r="E28" s="35"/>
    </row>
    <row r="29" spans="1:6" ht="15.75" x14ac:dyDescent="0.25">
      <c r="A29" s="65"/>
      <c r="B29" s="65"/>
      <c r="C29" s="77" t="s">
        <v>71</v>
      </c>
      <c r="E29" s="35"/>
    </row>
    <row r="30" spans="1:6" ht="15.75" x14ac:dyDescent="0.25">
      <c r="A30" s="65"/>
      <c r="B30" s="65"/>
      <c r="C30" s="77" t="s">
        <v>71</v>
      </c>
      <c r="E30" s="35"/>
    </row>
    <row r="31" spans="1:6" ht="15.75" x14ac:dyDescent="0.25">
      <c r="A31" s="65"/>
      <c r="B31" s="65"/>
      <c r="C31" s="32"/>
      <c r="E31" s="35"/>
    </row>
    <row r="32" spans="1:6" x14ac:dyDescent="0.25">
      <c r="A32" s="65"/>
      <c r="B32" s="65"/>
      <c r="C32" s="72"/>
    </row>
    <row r="33" spans="1:11" x14ac:dyDescent="0.25">
      <c r="A33" s="65"/>
      <c r="B33" s="65"/>
      <c r="C33" s="72"/>
    </row>
    <row r="34" spans="1:11" x14ac:dyDescent="0.25">
      <c r="A34" s="65"/>
      <c r="B34" s="65"/>
      <c r="C34" s="72"/>
    </row>
    <row r="35" spans="1:11" x14ac:dyDescent="0.25">
      <c r="A35" s="65"/>
      <c r="B35" s="65"/>
      <c r="C35" s="72"/>
      <c r="E35" s="140"/>
    </row>
    <row r="36" spans="1:11" x14ac:dyDescent="0.25">
      <c r="A36" s="65"/>
      <c r="B36" s="65"/>
      <c r="C36" s="72"/>
    </row>
    <row r="37" spans="1:11" x14ac:dyDescent="0.25">
      <c r="A37" s="65"/>
      <c r="B37" s="65"/>
      <c r="C37" s="73"/>
    </row>
    <row r="38" spans="1:11" x14ac:dyDescent="0.25">
      <c r="A38" s="65"/>
      <c r="B38" s="65"/>
      <c r="C38" s="65"/>
    </row>
    <row r="39" spans="1:11" x14ac:dyDescent="0.25">
      <c r="B39" s="64"/>
      <c r="C39" s="64">
        <f>SUM(C9:C38)</f>
        <v>0</v>
      </c>
      <c r="D39" s="61" t="s">
        <v>48</v>
      </c>
    </row>
    <row r="40" spans="1:11" x14ac:dyDescent="0.25">
      <c r="A40" s="64">
        <f>SUM(A9:A39)</f>
        <v>0</v>
      </c>
      <c r="B40" s="61" t="s">
        <v>49</v>
      </c>
    </row>
    <row r="41" spans="1:11" x14ac:dyDescent="0.25">
      <c r="B41" s="64" t="e">
        <f>C39/A40</f>
        <v>#DIV/0!</v>
      </c>
      <c r="C41" s="61" t="s">
        <v>50</v>
      </c>
    </row>
    <row r="42" spans="1:11" x14ac:dyDescent="0.25">
      <c r="D42" s="65"/>
      <c r="E42" s="61" t="s">
        <v>51</v>
      </c>
    </row>
    <row r="43" spans="1:11" x14ac:dyDescent="0.25">
      <c r="D43" s="67" t="e">
        <f>B41/D42</f>
        <v>#DIV/0!</v>
      </c>
      <c r="E43" s="61" t="s">
        <v>52</v>
      </c>
    </row>
    <row r="45" spans="1:11" ht="24" customHeight="1" x14ac:dyDescent="0.25">
      <c r="A45" s="96" t="s">
        <v>109</v>
      </c>
    </row>
    <row r="46" spans="1:11" x14ac:dyDescent="0.25">
      <c r="A46" s="75"/>
      <c r="B46" s="75"/>
      <c r="C46" s="75"/>
      <c r="D46" s="76"/>
      <c r="E46" s="76"/>
      <c r="F46" s="76"/>
      <c r="G46" s="76"/>
      <c r="H46" s="76"/>
      <c r="I46" s="76"/>
      <c r="J46" s="76"/>
      <c r="K46" s="76"/>
    </row>
    <row r="47" spans="1:11" x14ac:dyDescent="0.25">
      <c r="A47" s="75"/>
      <c r="B47" s="75"/>
      <c r="C47" s="75"/>
      <c r="D47" s="76"/>
      <c r="E47" s="76"/>
      <c r="F47" s="76"/>
      <c r="G47" s="76"/>
      <c r="H47" s="76"/>
      <c r="I47" s="76"/>
      <c r="J47" s="76"/>
      <c r="K47" s="76"/>
    </row>
    <row r="48" spans="1:11" x14ac:dyDescent="0.25">
      <c r="A48" s="75"/>
      <c r="B48" s="75"/>
      <c r="C48" s="75"/>
      <c r="D48" s="76"/>
      <c r="E48" s="76"/>
      <c r="F48" s="76"/>
      <c r="G48" s="76"/>
      <c r="H48" s="76"/>
      <c r="I48" s="76"/>
      <c r="J48" s="76"/>
      <c r="K48" s="76"/>
    </row>
    <row r="49" spans="1:11" x14ac:dyDescent="0.25">
      <c r="A49" s="75"/>
      <c r="B49" s="75"/>
      <c r="C49" s="75"/>
      <c r="D49" s="76"/>
      <c r="E49" s="76"/>
      <c r="F49" s="76"/>
      <c r="G49" s="76"/>
      <c r="H49" s="76"/>
      <c r="I49" s="76"/>
      <c r="J49" s="76"/>
      <c r="K49" s="76"/>
    </row>
  </sheetData>
  <pageMargins left="0.7" right="0.7" top="0.75" bottom="0.75" header="0.3" footer="0.3"/>
  <pageSetup scale="63"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9"/>
  <sheetViews>
    <sheetView topLeftCell="A34" workbookViewId="0">
      <selection activeCell="I39" sqref="I39"/>
    </sheetView>
  </sheetViews>
  <sheetFormatPr defaultColWidth="9.140625" defaultRowHeight="15" x14ac:dyDescent="0.25"/>
  <cols>
    <col min="1" max="1" width="5.28515625" style="61" customWidth="1"/>
    <col min="2" max="2" width="9.140625" style="61"/>
    <col min="3" max="3" width="10.85546875" style="61" customWidth="1"/>
    <col min="4" max="4" width="10.85546875" style="59" customWidth="1"/>
    <col min="5" max="16384" width="9.140625" style="59"/>
  </cols>
  <sheetData>
    <row r="1" spans="1:10" ht="21" x14ac:dyDescent="0.35">
      <c r="A1" s="63" t="s">
        <v>209</v>
      </c>
    </row>
    <row r="2" spans="1:10" x14ac:dyDescent="0.25">
      <c r="B2" s="65">
        <v>8.1999999999999993</v>
      </c>
      <c r="C2" s="61" t="s">
        <v>24</v>
      </c>
      <c r="D2" s="242"/>
    </row>
    <row r="3" spans="1:10" x14ac:dyDescent="0.25">
      <c r="B3" s="65" t="s">
        <v>68</v>
      </c>
      <c r="C3" s="61" t="s">
        <v>26</v>
      </c>
      <c r="D3" s="242" t="s">
        <v>219</v>
      </c>
      <c r="E3" s="59" t="s">
        <v>71</v>
      </c>
    </row>
    <row r="4" spans="1:10" x14ac:dyDescent="0.25">
      <c r="B4" s="25" t="s">
        <v>27</v>
      </c>
      <c r="D4" s="26" t="s">
        <v>192</v>
      </c>
      <c r="E4" s="66"/>
      <c r="F4" s="66"/>
      <c r="G4" s="66"/>
      <c r="H4" s="66"/>
      <c r="I4" s="66"/>
      <c r="J4" s="66"/>
    </row>
    <row r="5" spans="1:10" x14ac:dyDescent="0.25">
      <c r="B5" s="28"/>
    </row>
    <row r="6" spans="1:10" x14ac:dyDescent="0.25">
      <c r="F6" s="26" t="s">
        <v>29</v>
      </c>
      <c r="G6" s="26"/>
      <c r="H6" s="26" t="s">
        <v>174</v>
      </c>
      <c r="I6" s="26"/>
      <c r="J6" s="26"/>
    </row>
    <row r="7" spans="1:10" ht="26.25" x14ac:dyDescent="0.25">
      <c r="A7" s="60" t="s">
        <v>31</v>
      </c>
      <c r="B7" s="165" t="s">
        <v>32</v>
      </c>
      <c r="C7" s="165" t="s">
        <v>33</v>
      </c>
    </row>
    <row r="8" spans="1:10" x14ac:dyDescent="0.25">
      <c r="B8" s="166" t="s">
        <v>34</v>
      </c>
      <c r="C8" s="166" t="s">
        <v>3</v>
      </c>
    </row>
    <row r="9" spans="1:10" x14ac:dyDescent="0.25">
      <c r="A9" s="184"/>
      <c r="B9" s="172"/>
      <c r="C9" s="172"/>
      <c r="E9" s="61" t="s">
        <v>35</v>
      </c>
      <c r="F9" s="61"/>
    </row>
    <row r="10" spans="1:10" x14ac:dyDescent="0.25">
      <c r="A10" s="184"/>
      <c r="B10" s="172"/>
      <c r="C10" s="172"/>
      <c r="E10" s="61" t="s">
        <v>36</v>
      </c>
      <c r="F10" s="61"/>
    </row>
    <row r="11" spans="1:10" x14ac:dyDescent="0.25">
      <c r="A11" s="184"/>
      <c r="B11" s="172"/>
      <c r="C11" s="172"/>
      <c r="E11" s="61" t="s">
        <v>37</v>
      </c>
      <c r="F11" s="61"/>
    </row>
    <row r="12" spans="1:10" x14ac:dyDescent="0.25">
      <c r="A12" s="184"/>
      <c r="B12" s="172"/>
      <c r="C12" s="172"/>
      <c r="E12" s="61"/>
      <c r="F12" s="61"/>
    </row>
    <row r="13" spans="1:10" x14ac:dyDescent="0.25">
      <c r="A13" s="184"/>
      <c r="B13" s="172"/>
      <c r="C13" s="172"/>
      <c r="E13" s="61" t="s">
        <v>38</v>
      </c>
      <c r="F13" s="61"/>
    </row>
    <row r="14" spans="1:10" x14ac:dyDescent="0.25">
      <c r="A14" s="184"/>
      <c r="B14" s="172"/>
      <c r="C14" s="172"/>
      <c r="E14" s="61" t="s">
        <v>39</v>
      </c>
      <c r="F14" s="61"/>
    </row>
    <row r="15" spans="1:10" x14ac:dyDescent="0.25">
      <c r="A15" s="184"/>
      <c r="B15" s="172"/>
      <c r="C15" s="172"/>
      <c r="E15" s="61" t="s">
        <v>40</v>
      </c>
      <c r="F15" s="61"/>
    </row>
    <row r="16" spans="1:10" x14ac:dyDescent="0.25">
      <c r="A16" s="184"/>
      <c r="B16" s="172"/>
      <c r="C16" s="172"/>
      <c r="E16" s="61" t="s">
        <v>41</v>
      </c>
      <c r="F16" s="61"/>
    </row>
    <row r="17" spans="1:6" x14ac:dyDescent="0.25">
      <c r="A17" s="184"/>
      <c r="B17" s="172"/>
      <c r="C17" s="172"/>
      <c r="E17" s="61" t="s">
        <v>42</v>
      </c>
      <c r="F17" s="61"/>
    </row>
    <row r="18" spans="1:6" x14ac:dyDescent="0.25">
      <c r="A18" s="184"/>
      <c r="B18" s="172"/>
      <c r="C18" s="172"/>
      <c r="E18" s="61" t="s">
        <v>43</v>
      </c>
      <c r="F18" s="61"/>
    </row>
    <row r="19" spans="1:6" x14ac:dyDescent="0.25">
      <c r="A19" s="65"/>
      <c r="B19" s="155"/>
      <c r="C19" s="141"/>
      <c r="E19" s="61" t="s">
        <v>44</v>
      </c>
      <c r="F19" s="61"/>
    </row>
    <row r="20" spans="1:6" x14ac:dyDescent="0.25">
      <c r="A20" s="65"/>
      <c r="B20" s="155"/>
      <c r="C20" s="141"/>
      <c r="E20" s="61" t="s">
        <v>45</v>
      </c>
    </row>
    <row r="21" spans="1:6" x14ac:dyDescent="0.25">
      <c r="A21" s="65"/>
      <c r="B21" s="155"/>
      <c r="C21" s="141"/>
      <c r="E21" s="61" t="s">
        <v>46</v>
      </c>
    </row>
    <row r="22" spans="1:6" x14ac:dyDescent="0.25">
      <c r="A22" s="65"/>
      <c r="B22" s="155"/>
      <c r="C22" s="141"/>
    </row>
    <row r="23" spans="1:6" x14ac:dyDescent="0.25">
      <c r="A23" s="65"/>
      <c r="B23" s="155"/>
      <c r="C23" s="141"/>
      <c r="E23" s="61" t="s">
        <v>47</v>
      </c>
    </row>
    <row r="24" spans="1:6" x14ac:dyDescent="0.25">
      <c r="A24" s="65"/>
      <c r="B24" s="155"/>
      <c r="C24" s="141"/>
      <c r="E24" s="61" t="s">
        <v>163</v>
      </c>
    </row>
    <row r="25" spans="1:6" x14ac:dyDescent="0.25">
      <c r="A25" s="65"/>
      <c r="B25" s="155"/>
      <c r="C25" s="141"/>
    </row>
    <row r="26" spans="1:6" x14ac:dyDescent="0.25">
      <c r="A26" s="65"/>
      <c r="B26" s="167"/>
      <c r="C26" s="77"/>
    </row>
    <row r="27" spans="1:6" ht="15.75" x14ac:dyDescent="0.25">
      <c r="A27" s="65"/>
      <c r="B27" s="73"/>
      <c r="C27" s="77"/>
      <c r="E27" s="35"/>
    </row>
    <row r="28" spans="1:6" ht="15.75" x14ac:dyDescent="0.25">
      <c r="A28" s="65"/>
      <c r="B28" s="73"/>
      <c r="C28" s="77"/>
      <c r="E28" s="35"/>
    </row>
    <row r="29" spans="1:6" ht="15.75" x14ac:dyDescent="0.25">
      <c r="A29" s="65"/>
      <c r="B29" s="65"/>
      <c r="C29" s="77" t="s">
        <v>71</v>
      </c>
      <c r="E29" s="35"/>
    </row>
    <row r="30" spans="1:6" ht="15.75" x14ac:dyDescent="0.25">
      <c r="A30" s="65"/>
      <c r="B30" s="65"/>
      <c r="C30" s="77" t="s">
        <v>71</v>
      </c>
      <c r="E30" s="35"/>
    </row>
    <row r="31" spans="1:6" ht="15.75" x14ac:dyDescent="0.25">
      <c r="A31" s="65"/>
      <c r="B31" s="65"/>
      <c r="C31" s="32"/>
      <c r="E31" s="35"/>
    </row>
    <row r="32" spans="1:6" x14ac:dyDescent="0.25">
      <c r="A32" s="65"/>
      <c r="B32" s="65"/>
      <c r="C32" s="72"/>
    </row>
    <row r="33" spans="1:11" x14ac:dyDescent="0.25">
      <c r="A33" s="65"/>
      <c r="B33" s="65"/>
      <c r="C33" s="72"/>
    </row>
    <row r="34" spans="1:11" x14ac:dyDescent="0.25">
      <c r="A34" s="65"/>
      <c r="B34" s="65"/>
      <c r="C34" s="72"/>
    </row>
    <row r="35" spans="1:11" x14ac:dyDescent="0.25">
      <c r="A35" s="65"/>
      <c r="B35" s="65"/>
      <c r="C35" s="72"/>
      <c r="E35" s="140"/>
    </row>
    <row r="36" spans="1:11" x14ac:dyDescent="0.25">
      <c r="A36" s="65"/>
      <c r="B36" s="65"/>
      <c r="C36" s="72"/>
    </row>
    <row r="37" spans="1:11" x14ac:dyDescent="0.25">
      <c r="A37" s="65"/>
      <c r="B37" s="65"/>
      <c r="C37" s="73"/>
    </row>
    <row r="38" spans="1:11" x14ac:dyDescent="0.25">
      <c r="A38" s="65"/>
      <c r="B38" s="65"/>
      <c r="C38" s="65"/>
    </row>
    <row r="39" spans="1:11" x14ac:dyDescent="0.25">
      <c r="B39" s="64"/>
      <c r="C39" s="64">
        <f>SUM(C9:C38)</f>
        <v>0</v>
      </c>
      <c r="D39" s="61" t="s">
        <v>48</v>
      </c>
    </row>
    <row r="40" spans="1:11" x14ac:dyDescent="0.25">
      <c r="A40" s="64">
        <f>SUM(A9:A39)</f>
        <v>0</v>
      </c>
      <c r="B40" s="61" t="s">
        <v>49</v>
      </c>
    </row>
    <row r="41" spans="1:11" x14ac:dyDescent="0.25">
      <c r="B41" s="64" t="e">
        <f>C39/A40</f>
        <v>#DIV/0!</v>
      </c>
      <c r="C41" s="61" t="s">
        <v>50</v>
      </c>
    </row>
    <row r="42" spans="1:11" x14ac:dyDescent="0.25">
      <c r="D42" s="65"/>
      <c r="E42" s="61" t="s">
        <v>51</v>
      </c>
    </row>
    <row r="43" spans="1:11" x14ac:dyDescent="0.25">
      <c r="D43" s="67" t="s">
        <v>165</v>
      </c>
      <c r="E43" s="61" t="s">
        <v>52</v>
      </c>
    </row>
    <row r="45" spans="1:11" ht="24" customHeight="1" x14ac:dyDescent="0.25">
      <c r="A45" s="96" t="s">
        <v>109</v>
      </c>
    </row>
    <row r="46" spans="1:11" x14ac:dyDescent="0.25">
      <c r="A46" s="75"/>
      <c r="B46" s="75"/>
      <c r="C46" s="75"/>
      <c r="D46" s="76"/>
      <c r="E46" s="76"/>
      <c r="F46" s="76"/>
      <c r="G46" s="76"/>
      <c r="H46" s="76"/>
      <c r="I46" s="76"/>
      <c r="J46" s="76"/>
      <c r="K46" s="76"/>
    </row>
    <row r="47" spans="1:11" x14ac:dyDescent="0.25">
      <c r="A47" s="75"/>
      <c r="B47" s="75"/>
      <c r="C47" s="75"/>
      <c r="D47" s="76"/>
      <c r="E47" s="76"/>
      <c r="F47" s="76"/>
      <c r="G47" s="76"/>
      <c r="H47" s="76"/>
      <c r="I47" s="76"/>
      <c r="J47" s="76"/>
      <c r="K47" s="76"/>
    </row>
    <row r="48" spans="1:11" x14ac:dyDescent="0.25">
      <c r="A48" s="75"/>
      <c r="B48" s="75"/>
      <c r="C48" s="75"/>
      <c r="D48" s="76"/>
      <c r="E48" s="76"/>
      <c r="F48" s="76"/>
      <c r="G48" s="76"/>
      <c r="H48" s="76"/>
      <c r="I48" s="76"/>
      <c r="J48" s="76"/>
      <c r="K48" s="76"/>
    </row>
    <row r="49" spans="1:11" x14ac:dyDescent="0.25">
      <c r="A49" s="75"/>
      <c r="B49" s="75"/>
      <c r="C49" s="75"/>
      <c r="D49" s="76"/>
      <c r="E49" s="76"/>
      <c r="F49" s="76"/>
      <c r="G49" s="76"/>
      <c r="H49" s="76"/>
      <c r="I49" s="76"/>
      <c r="J49" s="76"/>
      <c r="K49" s="76"/>
    </row>
  </sheetData>
  <pageMargins left="0.7" right="0.7" top="0.75" bottom="0.75" header="0.3" footer="0.3"/>
  <pageSetup scale="63"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9"/>
  <sheetViews>
    <sheetView topLeftCell="A28" workbookViewId="0">
      <selection activeCell="K32" sqref="K32"/>
    </sheetView>
  </sheetViews>
  <sheetFormatPr defaultColWidth="9.140625" defaultRowHeight="15" x14ac:dyDescent="0.25"/>
  <cols>
    <col min="1" max="1" width="5.28515625" style="61" customWidth="1"/>
    <col min="2" max="2" width="9.140625" style="61"/>
    <col min="3" max="3" width="10.85546875" style="61" customWidth="1"/>
    <col min="4" max="4" width="10.85546875" style="59" customWidth="1"/>
    <col min="5" max="16384" width="9.140625" style="59"/>
  </cols>
  <sheetData>
    <row r="1" spans="1:10" ht="21" x14ac:dyDescent="0.35">
      <c r="A1" s="63" t="s">
        <v>209</v>
      </c>
    </row>
    <row r="2" spans="1:10" x14ac:dyDescent="0.25">
      <c r="B2" s="65">
        <v>8.1999999999999993</v>
      </c>
      <c r="C2" s="61" t="s">
        <v>24</v>
      </c>
      <c r="D2" s="208"/>
    </row>
    <row r="3" spans="1:10" x14ac:dyDescent="0.25">
      <c r="B3" s="65" t="s">
        <v>68</v>
      </c>
      <c r="C3" s="61" t="s">
        <v>26</v>
      </c>
      <c r="D3" s="208" t="s">
        <v>219</v>
      </c>
      <c r="E3" s="59" t="s">
        <v>71</v>
      </c>
    </row>
    <row r="4" spans="1:10" x14ac:dyDescent="0.25">
      <c r="B4" s="25" t="s">
        <v>27</v>
      </c>
      <c r="D4" s="26" t="s">
        <v>192</v>
      </c>
      <c r="E4" s="66"/>
      <c r="F4" s="66"/>
      <c r="G4" s="66"/>
      <c r="H4" s="66"/>
      <c r="I4" s="66"/>
      <c r="J4" s="66"/>
    </row>
    <row r="5" spans="1:10" x14ac:dyDescent="0.25">
      <c r="B5" s="28"/>
    </row>
    <row r="6" spans="1:10" x14ac:dyDescent="0.25">
      <c r="F6" s="26" t="s">
        <v>29</v>
      </c>
      <c r="G6" s="26"/>
      <c r="H6" s="26" t="s">
        <v>174</v>
      </c>
      <c r="I6" s="26"/>
      <c r="J6" s="26"/>
    </row>
    <row r="7" spans="1:10" ht="26.25" x14ac:dyDescent="0.25">
      <c r="A7" s="60" t="s">
        <v>31</v>
      </c>
      <c r="B7" s="165" t="s">
        <v>32</v>
      </c>
      <c r="C7" s="165" t="s">
        <v>33</v>
      </c>
    </row>
    <row r="8" spans="1:10" x14ac:dyDescent="0.25">
      <c r="B8" s="166" t="s">
        <v>34</v>
      </c>
      <c r="C8" s="166" t="s">
        <v>3</v>
      </c>
    </row>
    <row r="9" spans="1:10" x14ac:dyDescent="0.25">
      <c r="A9" s="184"/>
      <c r="B9" s="172"/>
      <c r="C9" s="172"/>
      <c r="E9" s="61" t="s">
        <v>35</v>
      </c>
      <c r="F9" s="61"/>
    </row>
    <row r="10" spans="1:10" x14ac:dyDescent="0.25">
      <c r="A10" s="184"/>
      <c r="B10" s="172"/>
      <c r="C10" s="172"/>
      <c r="E10" s="61" t="s">
        <v>36</v>
      </c>
      <c r="F10" s="61"/>
    </row>
    <row r="11" spans="1:10" x14ac:dyDescent="0.25">
      <c r="A11" s="184"/>
      <c r="B11" s="172"/>
      <c r="C11" s="172"/>
      <c r="E11" s="61" t="s">
        <v>37</v>
      </c>
      <c r="F11" s="61"/>
    </row>
    <row r="12" spans="1:10" x14ac:dyDescent="0.25">
      <c r="A12" s="184"/>
      <c r="B12" s="172"/>
      <c r="C12" s="172"/>
      <c r="E12" s="61"/>
      <c r="F12" s="61"/>
    </row>
    <row r="13" spans="1:10" x14ac:dyDescent="0.25">
      <c r="A13" s="184"/>
      <c r="B13" s="172"/>
      <c r="C13" s="172"/>
      <c r="E13" s="61" t="s">
        <v>38</v>
      </c>
      <c r="F13" s="61"/>
    </row>
    <row r="14" spans="1:10" x14ac:dyDescent="0.25">
      <c r="A14" s="184"/>
      <c r="B14" s="172"/>
      <c r="C14" s="172"/>
      <c r="E14" s="61" t="s">
        <v>39</v>
      </c>
      <c r="F14" s="61"/>
    </row>
    <row r="15" spans="1:10" x14ac:dyDescent="0.25">
      <c r="A15" s="184"/>
      <c r="B15" s="172"/>
      <c r="C15" s="172"/>
      <c r="E15" s="61" t="s">
        <v>40</v>
      </c>
      <c r="F15" s="61"/>
    </row>
    <row r="16" spans="1:10" x14ac:dyDescent="0.25">
      <c r="A16" s="184"/>
      <c r="B16" s="172"/>
      <c r="C16" s="172"/>
      <c r="E16" s="61" t="s">
        <v>41</v>
      </c>
      <c r="F16" s="61"/>
    </row>
    <row r="17" spans="1:6" x14ac:dyDescent="0.25">
      <c r="A17" s="184"/>
      <c r="B17" s="172"/>
      <c r="C17" s="172"/>
      <c r="E17" s="61" t="s">
        <v>42</v>
      </c>
      <c r="F17" s="61"/>
    </row>
    <row r="18" spans="1:6" x14ac:dyDescent="0.25">
      <c r="A18" s="184"/>
      <c r="B18" s="172"/>
      <c r="C18" s="172"/>
      <c r="E18" s="61" t="s">
        <v>43</v>
      </c>
      <c r="F18" s="61"/>
    </row>
    <row r="19" spans="1:6" x14ac:dyDescent="0.25">
      <c r="A19" s="65"/>
      <c r="B19" s="155"/>
      <c r="C19" s="141"/>
      <c r="E19" s="61" t="s">
        <v>44</v>
      </c>
      <c r="F19" s="61"/>
    </row>
    <row r="20" spans="1:6" x14ac:dyDescent="0.25">
      <c r="A20" s="65"/>
      <c r="B20" s="155"/>
      <c r="C20" s="141"/>
      <c r="E20" s="61" t="s">
        <v>45</v>
      </c>
    </row>
    <row r="21" spans="1:6" x14ac:dyDescent="0.25">
      <c r="A21" s="65"/>
      <c r="B21" s="155"/>
      <c r="C21" s="141"/>
      <c r="E21" s="61" t="s">
        <v>46</v>
      </c>
    </row>
    <row r="22" spans="1:6" x14ac:dyDescent="0.25">
      <c r="A22" s="65"/>
      <c r="B22" s="155"/>
      <c r="C22" s="141"/>
    </row>
    <row r="23" spans="1:6" x14ac:dyDescent="0.25">
      <c r="A23" s="65"/>
      <c r="B23" s="155"/>
      <c r="C23" s="141"/>
      <c r="E23" s="61" t="s">
        <v>47</v>
      </c>
    </row>
    <row r="24" spans="1:6" x14ac:dyDescent="0.25">
      <c r="A24" s="65"/>
      <c r="B24" s="155"/>
      <c r="C24" s="141"/>
      <c r="E24" s="61" t="s">
        <v>163</v>
      </c>
    </row>
    <row r="25" spans="1:6" x14ac:dyDescent="0.25">
      <c r="A25" s="65"/>
      <c r="B25" s="155"/>
      <c r="C25" s="141"/>
    </row>
    <row r="26" spans="1:6" x14ac:dyDescent="0.25">
      <c r="A26" s="65"/>
      <c r="B26" s="167"/>
      <c r="C26" s="77"/>
    </row>
    <row r="27" spans="1:6" ht="15.75" x14ac:dyDescent="0.25">
      <c r="A27" s="65"/>
      <c r="B27" s="73"/>
      <c r="C27" s="77"/>
      <c r="E27" s="35"/>
    </row>
    <row r="28" spans="1:6" ht="15.75" x14ac:dyDescent="0.25">
      <c r="A28" s="65"/>
      <c r="B28" s="73"/>
      <c r="C28" s="77"/>
      <c r="E28" s="35"/>
    </row>
    <row r="29" spans="1:6" ht="15.75" x14ac:dyDescent="0.25">
      <c r="A29" s="65"/>
      <c r="B29" s="65"/>
      <c r="C29" s="77" t="s">
        <v>71</v>
      </c>
      <c r="E29" s="35"/>
    </row>
    <row r="30" spans="1:6" ht="15.75" x14ac:dyDescent="0.25">
      <c r="A30" s="65"/>
      <c r="B30" s="65"/>
      <c r="C30" s="77" t="s">
        <v>71</v>
      </c>
      <c r="E30" s="35"/>
    </row>
    <row r="31" spans="1:6" ht="15.75" x14ac:dyDescent="0.25">
      <c r="A31" s="65"/>
      <c r="B31" s="65"/>
      <c r="C31" s="32"/>
      <c r="E31" s="35"/>
    </row>
    <row r="32" spans="1:6" x14ac:dyDescent="0.25">
      <c r="A32" s="65"/>
      <c r="B32" s="65"/>
      <c r="C32" s="72"/>
    </row>
    <row r="33" spans="1:11" x14ac:dyDescent="0.25">
      <c r="A33" s="65"/>
      <c r="B33" s="65"/>
      <c r="C33" s="72"/>
    </row>
    <row r="34" spans="1:11" x14ac:dyDescent="0.25">
      <c r="A34" s="65"/>
      <c r="B34" s="65"/>
      <c r="C34" s="72"/>
      <c r="E34" s="61" t="s">
        <v>301</v>
      </c>
    </row>
    <row r="35" spans="1:11" x14ac:dyDescent="0.25">
      <c r="A35" s="65"/>
      <c r="B35" s="65"/>
      <c r="C35" s="72"/>
      <c r="E35" s="140"/>
    </row>
    <row r="36" spans="1:11" x14ac:dyDescent="0.25">
      <c r="A36" s="65"/>
      <c r="B36" s="65"/>
      <c r="C36" s="72"/>
    </row>
    <row r="37" spans="1:11" x14ac:dyDescent="0.25">
      <c r="A37" s="65"/>
      <c r="B37" s="65"/>
      <c r="C37" s="73"/>
    </row>
    <row r="38" spans="1:11" x14ac:dyDescent="0.25">
      <c r="A38" s="65"/>
      <c r="B38" s="65"/>
      <c r="C38" s="65"/>
    </row>
    <row r="39" spans="1:11" x14ac:dyDescent="0.25">
      <c r="B39" s="64"/>
      <c r="C39" s="64">
        <f>SUM(C9:C38)</f>
        <v>0</v>
      </c>
      <c r="D39" s="61" t="s">
        <v>48</v>
      </c>
    </row>
    <row r="40" spans="1:11" x14ac:dyDescent="0.25">
      <c r="A40" s="64">
        <f>SUM(A9:A39)</f>
        <v>0</v>
      </c>
      <c r="B40" s="61" t="s">
        <v>49</v>
      </c>
    </row>
    <row r="41" spans="1:11" x14ac:dyDescent="0.25">
      <c r="B41" s="64" t="e">
        <f>C39/A40</f>
        <v>#DIV/0!</v>
      </c>
      <c r="C41" s="61" t="s">
        <v>50</v>
      </c>
    </row>
    <row r="42" spans="1:11" x14ac:dyDescent="0.25">
      <c r="D42" s="65"/>
      <c r="E42" s="61" t="s">
        <v>51</v>
      </c>
    </row>
    <row r="43" spans="1:11" x14ac:dyDescent="0.25">
      <c r="D43" s="67" t="s">
        <v>165</v>
      </c>
      <c r="E43" s="61" t="s">
        <v>52</v>
      </c>
    </row>
    <row r="45" spans="1:11" ht="24" customHeight="1" x14ac:dyDescent="0.25">
      <c r="A45" s="96" t="s">
        <v>109</v>
      </c>
    </row>
    <row r="46" spans="1:11" x14ac:dyDescent="0.25">
      <c r="A46" s="75"/>
      <c r="B46" s="75"/>
      <c r="C46" s="75"/>
      <c r="D46" s="76"/>
      <c r="E46" s="76"/>
      <c r="F46" s="76"/>
      <c r="G46" s="76"/>
      <c r="H46" s="76"/>
      <c r="I46" s="76"/>
      <c r="J46" s="76"/>
      <c r="K46" s="76"/>
    </row>
    <row r="47" spans="1:11" x14ac:dyDescent="0.25">
      <c r="A47" s="75"/>
      <c r="B47" s="75"/>
      <c r="C47" s="75"/>
      <c r="D47" s="76"/>
      <c r="E47" s="76"/>
      <c r="F47" s="76"/>
      <c r="G47" s="76"/>
      <c r="H47" s="76"/>
      <c r="I47" s="76"/>
      <c r="J47" s="76"/>
      <c r="K47" s="76"/>
    </row>
    <row r="48" spans="1:11" x14ac:dyDescent="0.25">
      <c r="A48" s="75"/>
      <c r="B48" s="75"/>
      <c r="C48" s="75"/>
      <c r="D48" s="76"/>
      <c r="E48" s="76"/>
      <c r="F48" s="76"/>
      <c r="G48" s="76"/>
      <c r="H48" s="76"/>
      <c r="I48" s="76"/>
      <c r="J48" s="76"/>
      <c r="K48" s="76"/>
    </row>
    <row r="49" spans="1:11" x14ac:dyDescent="0.25">
      <c r="A49" s="75"/>
      <c r="B49" s="75"/>
      <c r="C49" s="75"/>
      <c r="D49" s="76"/>
      <c r="E49" s="76"/>
      <c r="F49" s="76"/>
      <c r="G49" s="76"/>
      <c r="H49" s="76"/>
      <c r="I49" s="76"/>
      <c r="J49" s="76"/>
      <c r="K49" s="76"/>
    </row>
  </sheetData>
  <pageMargins left="0.7" right="0.7" top="0.75" bottom="0.75" header="0.3" footer="0.3"/>
  <pageSetup scale="63"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K49"/>
  <sheetViews>
    <sheetView workbookViewId="0"/>
  </sheetViews>
  <sheetFormatPr defaultColWidth="9.140625" defaultRowHeight="15" x14ac:dyDescent="0.25"/>
  <cols>
    <col min="1" max="1" width="5.28515625" style="61" customWidth="1"/>
    <col min="2" max="2" width="9.140625" style="61"/>
    <col min="3" max="3" width="10.85546875" style="61" customWidth="1"/>
    <col min="4" max="4" width="10.85546875" style="59" customWidth="1"/>
    <col min="5" max="16384" width="9.140625" style="59"/>
  </cols>
  <sheetData>
    <row r="1" spans="1:10" ht="21" x14ac:dyDescent="0.35">
      <c r="A1" s="63" t="s">
        <v>209</v>
      </c>
    </row>
    <row r="2" spans="1:10" x14ac:dyDescent="0.25">
      <c r="B2" s="65">
        <v>8.1999999999999993</v>
      </c>
      <c r="C2" s="61" t="s">
        <v>24</v>
      </c>
      <c r="D2" s="144" t="s">
        <v>182</v>
      </c>
    </row>
    <row r="3" spans="1:10" x14ac:dyDescent="0.25">
      <c r="B3" s="65" t="s">
        <v>68</v>
      </c>
      <c r="C3" s="61" t="s">
        <v>26</v>
      </c>
      <c r="D3" s="144" t="s">
        <v>181</v>
      </c>
      <c r="E3" s="59" t="s">
        <v>71</v>
      </c>
    </row>
    <row r="4" spans="1:10" x14ac:dyDescent="0.25">
      <c r="B4" s="25" t="s">
        <v>27</v>
      </c>
      <c r="D4" s="26" t="s">
        <v>192</v>
      </c>
      <c r="E4" s="66"/>
      <c r="F4" s="66"/>
      <c r="G4" s="66"/>
      <c r="H4" s="66"/>
      <c r="I4" s="66"/>
      <c r="J4" s="66"/>
    </row>
    <row r="5" spans="1:10" x14ac:dyDescent="0.25">
      <c r="B5" s="28"/>
    </row>
    <row r="6" spans="1:10" x14ac:dyDescent="0.25">
      <c r="F6" s="26" t="s">
        <v>29</v>
      </c>
      <c r="G6" s="26"/>
      <c r="H6" s="26" t="s">
        <v>168</v>
      </c>
      <c r="I6" s="26"/>
      <c r="J6" s="26"/>
    </row>
    <row r="7" spans="1:10" ht="26.25" x14ac:dyDescent="0.25">
      <c r="A7" s="60" t="s">
        <v>31</v>
      </c>
      <c r="B7" s="165" t="s">
        <v>32</v>
      </c>
      <c r="C7" s="165" t="s">
        <v>33</v>
      </c>
    </row>
    <row r="8" spans="1:10" x14ac:dyDescent="0.25">
      <c r="B8" s="166" t="s">
        <v>34</v>
      </c>
      <c r="C8" s="166" t="s">
        <v>3</v>
      </c>
    </row>
    <row r="9" spans="1:10" x14ac:dyDescent="0.25">
      <c r="A9" s="183">
        <v>1</v>
      </c>
      <c r="B9" s="155">
        <v>1</v>
      </c>
      <c r="C9" s="182">
        <v>25</v>
      </c>
      <c r="E9" s="61" t="s">
        <v>35</v>
      </c>
      <c r="F9" s="61"/>
    </row>
    <row r="10" spans="1:10" x14ac:dyDescent="0.25">
      <c r="A10" s="183">
        <v>1</v>
      </c>
      <c r="B10" s="155">
        <v>2</v>
      </c>
      <c r="C10" s="182">
        <v>25</v>
      </c>
      <c r="E10" s="61" t="s">
        <v>36</v>
      </c>
      <c r="F10" s="61"/>
    </row>
    <row r="11" spans="1:10" x14ac:dyDescent="0.25">
      <c r="A11" s="183">
        <v>1</v>
      </c>
      <c r="B11" s="155">
        <v>3</v>
      </c>
      <c r="C11" s="182">
        <v>25</v>
      </c>
      <c r="E11" s="61" t="s">
        <v>37</v>
      </c>
      <c r="F11" s="61"/>
    </row>
    <row r="12" spans="1:10" x14ac:dyDescent="0.25">
      <c r="A12" s="183">
        <v>1</v>
      </c>
      <c r="B12" s="155">
        <v>4</v>
      </c>
      <c r="C12" s="182">
        <v>25</v>
      </c>
      <c r="E12" s="61"/>
      <c r="F12" s="61"/>
    </row>
    <row r="13" spans="1:10" x14ac:dyDescent="0.25">
      <c r="A13" s="183">
        <v>1</v>
      </c>
      <c r="B13" s="155">
        <v>5</v>
      </c>
      <c r="C13" s="182">
        <v>25</v>
      </c>
      <c r="E13" s="61" t="s">
        <v>38</v>
      </c>
      <c r="F13" s="61"/>
    </row>
    <row r="14" spans="1:10" x14ac:dyDescent="0.25">
      <c r="A14" s="183">
        <v>1</v>
      </c>
      <c r="B14" s="155">
        <v>6</v>
      </c>
      <c r="C14" s="182">
        <v>25</v>
      </c>
      <c r="E14" s="61" t="s">
        <v>39</v>
      </c>
      <c r="F14" s="61"/>
    </row>
    <row r="15" spans="1:10" x14ac:dyDescent="0.25">
      <c r="A15" s="183">
        <v>1</v>
      </c>
      <c r="B15" s="155">
        <v>7</v>
      </c>
      <c r="C15" s="182">
        <v>25</v>
      </c>
      <c r="E15" s="61" t="s">
        <v>40</v>
      </c>
      <c r="F15" s="61"/>
    </row>
    <row r="16" spans="1:10" x14ac:dyDescent="0.25">
      <c r="A16" s="183">
        <v>1</v>
      </c>
      <c r="B16" s="155">
        <v>8</v>
      </c>
      <c r="C16" s="182">
        <v>25</v>
      </c>
      <c r="E16" s="61" t="s">
        <v>41</v>
      </c>
      <c r="F16" s="61"/>
    </row>
    <row r="17" spans="1:6" x14ac:dyDescent="0.25">
      <c r="A17" s="183">
        <v>1</v>
      </c>
      <c r="B17" s="155">
        <v>9</v>
      </c>
      <c r="C17" s="182">
        <v>25</v>
      </c>
      <c r="E17" s="61" t="s">
        <v>42</v>
      </c>
      <c r="F17" s="61"/>
    </row>
    <row r="18" spans="1:6" x14ac:dyDescent="0.25">
      <c r="A18" s="183">
        <v>1</v>
      </c>
      <c r="B18" s="155">
        <v>10</v>
      </c>
      <c r="C18" s="182">
        <v>25</v>
      </c>
      <c r="E18" s="61" t="s">
        <v>43</v>
      </c>
      <c r="F18" s="61"/>
    </row>
    <row r="19" spans="1:6" x14ac:dyDescent="0.25">
      <c r="A19" s="65"/>
      <c r="B19" s="155"/>
      <c r="C19" s="141"/>
      <c r="E19" s="61" t="s">
        <v>44</v>
      </c>
      <c r="F19" s="61"/>
    </row>
    <row r="20" spans="1:6" x14ac:dyDescent="0.25">
      <c r="A20" s="65"/>
      <c r="B20" s="155"/>
      <c r="C20" s="141"/>
      <c r="E20" s="61" t="s">
        <v>45</v>
      </c>
    </row>
    <row r="21" spans="1:6" x14ac:dyDescent="0.25">
      <c r="A21" s="65"/>
      <c r="B21" s="155"/>
      <c r="C21" s="141"/>
      <c r="E21" s="61" t="s">
        <v>46</v>
      </c>
    </row>
    <row r="22" spans="1:6" x14ac:dyDescent="0.25">
      <c r="A22" s="65"/>
      <c r="B22" s="155"/>
      <c r="C22" s="141"/>
    </row>
    <row r="23" spans="1:6" x14ac:dyDescent="0.25">
      <c r="A23" s="65"/>
      <c r="B23" s="155"/>
      <c r="C23" s="141"/>
      <c r="E23" s="61" t="s">
        <v>47</v>
      </c>
    </row>
    <row r="24" spans="1:6" x14ac:dyDescent="0.25">
      <c r="A24" s="65"/>
      <c r="B24" s="155"/>
      <c r="C24" s="141"/>
      <c r="E24" s="61" t="s">
        <v>163</v>
      </c>
    </row>
    <row r="25" spans="1:6" x14ac:dyDescent="0.25">
      <c r="A25" s="65"/>
      <c r="B25" s="155"/>
      <c r="C25" s="141"/>
    </row>
    <row r="26" spans="1:6" x14ac:dyDescent="0.25">
      <c r="A26" s="65"/>
      <c r="B26" s="167"/>
      <c r="C26" s="77"/>
    </row>
    <row r="27" spans="1:6" ht="15.75" x14ac:dyDescent="0.25">
      <c r="A27" s="65"/>
      <c r="B27" s="73"/>
      <c r="C27" s="77"/>
      <c r="E27" s="35"/>
    </row>
    <row r="28" spans="1:6" ht="15.75" x14ac:dyDescent="0.25">
      <c r="A28" s="65"/>
      <c r="B28" s="73"/>
      <c r="C28" s="77"/>
      <c r="E28" s="35"/>
    </row>
    <row r="29" spans="1:6" ht="15.75" x14ac:dyDescent="0.25">
      <c r="A29" s="65"/>
      <c r="B29" s="65"/>
      <c r="C29" s="77" t="s">
        <v>71</v>
      </c>
      <c r="E29" s="35"/>
    </row>
    <row r="30" spans="1:6" ht="15.75" x14ac:dyDescent="0.25">
      <c r="A30" s="65"/>
      <c r="B30" s="65"/>
      <c r="C30" s="77" t="s">
        <v>71</v>
      </c>
      <c r="E30" s="35"/>
    </row>
    <row r="31" spans="1:6" ht="15.75" x14ac:dyDescent="0.25">
      <c r="A31" s="65"/>
      <c r="B31" s="65"/>
      <c r="C31" s="32"/>
      <c r="E31" s="35"/>
    </row>
    <row r="32" spans="1:6" x14ac:dyDescent="0.25">
      <c r="A32" s="65"/>
      <c r="B32" s="65"/>
      <c r="C32" s="72"/>
    </row>
    <row r="33" spans="1:11" x14ac:dyDescent="0.25">
      <c r="A33" s="65"/>
      <c r="B33" s="65"/>
      <c r="C33" s="72"/>
    </row>
    <row r="34" spans="1:11" x14ac:dyDescent="0.25">
      <c r="A34" s="65"/>
      <c r="B34" s="65"/>
      <c r="C34" s="72"/>
    </row>
    <row r="35" spans="1:11" x14ac:dyDescent="0.25">
      <c r="A35" s="65"/>
      <c r="B35" s="65"/>
      <c r="C35" s="72"/>
      <c r="E35" s="140"/>
    </row>
    <row r="36" spans="1:11" x14ac:dyDescent="0.25">
      <c r="A36" s="65"/>
      <c r="B36" s="65"/>
      <c r="C36" s="72"/>
    </row>
    <row r="37" spans="1:11" x14ac:dyDescent="0.25">
      <c r="A37" s="65"/>
      <c r="B37" s="65"/>
      <c r="C37" s="73"/>
    </row>
    <row r="38" spans="1:11" x14ac:dyDescent="0.25">
      <c r="A38" s="65"/>
      <c r="B38" s="65"/>
      <c r="C38" s="65"/>
    </row>
    <row r="39" spans="1:11" x14ac:dyDescent="0.25">
      <c r="B39" s="64"/>
      <c r="C39" s="64">
        <f>SUM(C9:C38)</f>
        <v>250</v>
      </c>
      <c r="D39" s="61" t="s">
        <v>48</v>
      </c>
    </row>
    <row r="40" spans="1:11" x14ac:dyDescent="0.25">
      <c r="A40" s="64">
        <f>SUM(A9:A39)</f>
        <v>10</v>
      </c>
      <c r="B40" s="61" t="s">
        <v>49</v>
      </c>
    </row>
    <row r="41" spans="1:11" x14ac:dyDescent="0.25">
      <c r="B41" s="64">
        <f>C39/A40</f>
        <v>25</v>
      </c>
      <c r="C41" s="61" t="s">
        <v>50</v>
      </c>
    </row>
    <row r="42" spans="1:11" x14ac:dyDescent="0.25">
      <c r="D42" s="65">
        <v>25</v>
      </c>
      <c r="E42" s="61" t="s">
        <v>51</v>
      </c>
    </row>
    <row r="43" spans="1:11" x14ac:dyDescent="0.25">
      <c r="D43" s="67">
        <f>B41/D42</f>
        <v>1</v>
      </c>
      <c r="E43" s="61" t="s">
        <v>52</v>
      </c>
    </row>
    <row r="45" spans="1:11" ht="24" customHeight="1" x14ac:dyDescent="0.25">
      <c r="A45" s="96" t="s">
        <v>109</v>
      </c>
    </row>
    <row r="46" spans="1:11" x14ac:dyDescent="0.25">
      <c r="A46" s="75"/>
      <c r="B46" s="75"/>
      <c r="C46" s="75"/>
      <c r="D46" s="76"/>
      <c r="E46" s="76"/>
      <c r="F46" s="76"/>
      <c r="G46" s="76"/>
      <c r="H46" s="76"/>
      <c r="I46" s="76"/>
      <c r="J46" s="76"/>
      <c r="K46" s="76"/>
    </row>
    <row r="47" spans="1:11" x14ac:dyDescent="0.25">
      <c r="A47" s="75"/>
      <c r="B47" s="75"/>
      <c r="C47" s="75"/>
      <c r="D47" s="76"/>
      <c r="E47" s="76"/>
      <c r="F47" s="76"/>
      <c r="G47" s="76"/>
      <c r="H47" s="76"/>
      <c r="I47" s="76"/>
      <c r="J47" s="76"/>
      <c r="K47" s="76"/>
    </row>
    <row r="48" spans="1:11" x14ac:dyDescent="0.25">
      <c r="A48" s="75"/>
      <c r="B48" s="75"/>
      <c r="C48" s="75"/>
      <c r="D48" s="76"/>
      <c r="E48" s="76"/>
      <c r="F48" s="76"/>
      <c r="G48" s="76"/>
      <c r="H48" s="76"/>
      <c r="I48" s="76"/>
      <c r="J48" s="76"/>
      <c r="K48" s="76"/>
    </row>
    <row r="49" spans="1:11" x14ac:dyDescent="0.25">
      <c r="A49" s="75"/>
      <c r="B49" s="75"/>
      <c r="C49" s="75"/>
      <c r="D49" s="76"/>
      <c r="E49" s="76"/>
      <c r="F49" s="76"/>
      <c r="G49" s="76"/>
      <c r="H49" s="76"/>
      <c r="I49" s="76"/>
      <c r="J49" s="76"/>
      <c r="K49" s="76"/>
    </row>
  </sheetData>
  <pageMargins left="0.7" right="0.7" top="0.75" bottom="0.75" header="0.3" footer="0.3"/>
  <pageSetup scale="63" orientation="portrait" r:id="rId1"/>
  <drawing r:id="rId2"/>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5"/>
  <dimension ref="A1:K49"/>
  <sheetViews>
    <sheetView topLeftCell="A10" workbookViewId="0">
      <selection activeCell="J24" sqref="J24"/>
    </sheetView>
  </sheetViews>
  <sheetFormatPr defaultColWidth="9.140625" defaultRowHeight="15" x14ac:dyDescent="0.25"/>
  <cols>
    <col min="1" max="1" width="5.28515625" style="61" customWidth="1"/>
    <col min="2" max="3" width="9.140625" style="61"/>
    <col min="4" max="16384" width="9.140625" style="59"/>
  </cols>
  <sheetData>
    <row r="1" spans="1:10" ht="21" x14ac:dyDescent="0.35">
      <c r="A1" s="63" t="s">
        <v>66</v>
      </c>
    </row>
    <row r="2" spans="1:10" x14ac:dyDescent="0.25">
      <c r="B2" s="65">
        <v>8.1999999999999993</v>
      </c>
      <c r="C2" s="61" t="s">
        <v>24</v>
      </c>
      <c r="E2" s="61" t="s">
        <v>79</v>
      </c>
    </row>
    <row r="3" spans="1:10" x14ac:dyDescent="0.25">
      <c r="B3" s="65" t="s">
        <v>68</v>
      </c>
      <c r="C3" s="61" t="s">
        <v>26</v>
      </c>
      <c r="E3" s="59" t="s">
        <v>71</v>
      </c>
    </row>
    <row r="4" spans="1:10" x14ac:dyDescent="0.25">
      <c r="B4" s="25" t="s">
        <v>27</v>
      </c>
      <c r="D4" s="26" t="s">
        <v>78</v>
      </c>
      <c r="E4" s="66"/>
      <c r="F4" s="66"/>
      <c r="G4" s="66"/>
      <c r="H4" s="66"/>
      <c r="I4" s="66"/>
      <c r="J4" s="66"/>
    </row>
    <row r="5" spans="1:10" x14ac:dyDescent="0.25">
      <c r="B5" s="28"/>
    </row>
    <row r="6" spans="1:10" x14ac:dyDescent="0.25">
      <c r="F6" s="26" t="s">
        <v>29</v>
      </c>
      <c r="G6" s="26"/>
      <c r="H6" s="26" t="s">
        <v>70</v>
      </c>
      <c r="I6" s="26"/>
      <c r="J6" s="26"/>
    </row>
    <row r="7" spans="1:10" ht="26.25" x14ac:dyDescent="0.25">
      <c r="A7" s="60" t="s">
        <v>31</v>
      </c>
      <c r="B7" s="60" t="s">
        <v>32</v>
      </c>
      <c r="C7" s="60" t="s">
        <v>33</v>
      </c>
    </row>
    <row r="8" spans="1:10" x14ac:dyDescent="0.25">
      <c r="B8" s="62" t="s">
        <v>34</v>
      </c>
      <c r="C8" s="62" t="s">
        <v>3</v>
      </c>
    </row>
    <row r="9" spans="1:10" x14ac:dyDescent="0.25">
      <c r="A9" s="65"/>
      <c r="B9" s="65">
        <v>1</v>
      </c>
      <c r="C9" s="77">
        <f>25+25</f>
        <v>50</v>
      </c>
      <c r="E9" s="61" t="s">
        <v>35</v>
      </c>
      <c r="F9" s="61"/>
    </row>
    <row r="10" spans="1:10" x14ac:dyDescent="0.25">
      <c r="A10" s="65"/>
      <c r="B10" s="65">
        <v>2</v>
      </c>
      <c r="C10" s="77">
        <f>23+25</f>
        <v>48</v>
      </c>
      <c r="E10" s="61" t="s">
        <v>36</v>
      </c>
      <c r="F10" s="61"/>
    </row>
    <row r="11" spans="1:10" x14ac:dyDescent="0.25">
      <c r="A11" s="65"/>
      <c r="B11" s="65">
        <v>3</v>
      </c>
      <c r="C11" s="77">
        <f>20+25</f>
        <v>45</v>
      </c>
      <c r="E11" s="61" t="s">
        <v>37</v>
      </c>
      <c r="F11" s="61"/>
    </row>
    <row r="12" spans="1:10" x14ac:dyDescent="0.25">
      <c r="A12" s="65"/>
      <c r="B12" s="65">
        <v>4</v>
      </c>
      <c r="C12" s="77">
        <f>23+25</f>
        <v>48</v>
      </c>
      <c r="E12" s="61"/>
      <c r="F12" s="61"/>
    </row>
    <row r="13" spans="1:10" x14ac:dyDescent="0.25">
      <c r="A13" s="65"/>
      <c r="B13" s="65">
        <v>5</v>
      </c>
      <c r="C13" s="77">
        <f>25+20</f>
        <v>45</v>
      </c>
      <c r="E13" s="61" t="s">
        <v>38</v>
      </c>
      <c r="F13" s="61"/>
    </row>
    <row r="14" spans="1:10" x14ac:dyDescent="0.25">
      <c r="A14" s="65"/>
      <c r="B14" s="65">
        <v>6</v>
      </c>
      <c r="C14" s="77">
        <f>25+25</f>
        <v>50</v>
      </c>
      <c r="E14" s="61" t="s">
        <v>39</v>
      </c>
      <c r="F14" s="61"/>
    </row>
    <row r="15" spans="1:10" x14ac:dyDescent="0.25">
      <c r="A15" s="65"/>
      <c r="B15" s="65">
        <v>7</v>
      </c>
      <c r="C15" s="77">
        <f>23+25</f>
        <v>48</v>
      </c>
      <c r="E15" s="61" t="s">
        <v>40</v>
      </c>
      <c r="F15" s="61"/>
    </row>
    <row r="16" spans="1:10" x14ac:dyDescent="0.25">
      <c r="A16" s="65"/>
      <c r="B16" s="65">
        <v>8</v>
      </c>
      <c r="C16" s="77">
        <f>23+23</f>
        <v>46</v>
      </c>
      <c r="E16" s="61" t="s">
        <v>41</v>
      </c>
      <c r="F16" s="61"/>
    </row>
    <row r="17" spans="1:6" x14ac:dyDescent="0.25">
      <c r="A17" s="65"/>
      <c r="B17" s="65">
        <v>9</v>
      </c>
      <c r="C17" s="77">
        <f>20+25</f>
        <v>45</v>
      </c>
      <c r="E17" s="61" t="s">
        <v>42</v>
      </c>
      <c r="F17" s="61"/>
    </row>
    <row r="18" spans="1:6" x14ac:dyDescent="0.25">
      <c r="A18" s="65"/>
      <c r="B18" s="65">
        <v>10</v>
      </c>
      <c r="C18" s="77">
        <f>22+25</f>
        <v>47</v>
      </c>
      <c r="E18" s="61" t="s">
        <v>43</v>
      </c>
      <c r="F18" s="61"/>
    </row>
    <row r="19" spans="1:6" x14ac:dyDescent="0.25">
      <c r="A19" s="65"/>
      <c r="B19" s="65">
        <v>11</v>
      </c>
      <c r="C19" s="77">
        <f>17+25</f>
        <v>42</v>
      </c>
      <c r="E19" s="61" t="s">
        <v>44</v>
      </c>
      <c r="F19" s="61"/>
    </row>
    <row r="20" spans="1:6" x14ac:dyDescent="0.25">
      <c r="A20" s="65"/>
      <c r="B20" s="65">
        <v>12</v>
      </c>
      <c r="C20" s="77">
        <f>23+20</f>
        <v>43</v>
      </c>
      <c r="E20" s="61" t="s">
        <v>45</v>
      </c>
    </row>
    <row r="21" spans="1:6" x14ac:dyDescent="0.25">
      <c r="A21" s="65"/>
      <c r="B21" s="65">
        <v>13</v>
      </c>
      <c r="C21" s="77">
        <f>25+25</f>
        <v>50</v>
      </c>
      <c r="E21" s="61" t="s">
        <v>46</v>
      </c>
    </row>
    <row r="22" spans="1:6" x14ac:dyDescent="0.25">
      <c r="A22" s="65"/>
      <c r="B22" s="65">
        <v>14</v>
      </c>
      <c r="C22" s="77">
        <f>21+25</f>
        <v>46</v>
      </c>
      <c r="E22" s="61" t="s">
        <v>47</v>
      </c>
    </row>
    <row r="23" spans="1:6" x14ac:dyDescent="0.25">
      <c r="A23" s="65"/>
      <c r="B23" s="65">
        <v>15</v>
      </c>
      <c r="C23" s="77">
        <f>23+25</f>
        <v>48</v>
      </c>
      <c r="E23" s="61" t="s">
        <v>162</v>
      </c>
    </row>
    <row r="24" spans="1:6" x14ac:dyDescent="0.25">
      <c r="A24" s="65"/>
      <c r="B24" s="65">
        <v>16</v>
      </c>
      <c r="C24" s="77">
        <f>17+23</f>
        <v>40</v>
      </c>
    </row>
    <row r="25" spans="1:6" x14ac:dyDescent="0.25">
      <c r="A25" s="65"/>
      <c r="B25" s="89">
        <v>17</v>
      </c>
      <c r="C25" s="77">
        <v>22</v>
      </c>
    </row>
    <row r="26" spans="1:6" x14ac:dyDescent="0.25">
      <c r="A26" s="65"/>
      <c r="B26" s="90" t="s">
        <v>71</v>
      </c>
      <c r="C26" s="77"/>
    </row>
    <row r="27" spans="1:6" ht="15.75" x14ac:dyDescent="0.25">
      <c r="A27" s="65"/>
      <c r="B27" s="90"/>
      <c r="C27" s="77"/>
      <c r="E27" s="35"/>
    </row>
    <row r="28" spans="1:6" ht="15.75" x14ac:dyDescent="0.25">
      <c r="A28" s="65"/>
      <c r="B28" s="73" t="s">
        <v>71</v>
      </c>
      <c r="C28" s="77"/>
      <c r="E28" s="35"/>
    </row>
    <row r="29" spans="1:6" ht="15.75" x14ac:dyDescent="0.25">
      <c r="A29" s="65"/>
      <c r="B29" s="65"/>
      <c r="C29" s="32"/>
      <c r="E29" s="35"/>
    </row>
    <row r="30" spans="1:6" ht="15.75" x14ac:dyDescent="0.25">
      <c r="A30" s="65"/>
      <c r="B30" s="65"/>
      <c r="C30" s="32"/>
      <c r="E30" s="35"/>
    </row>
    <row r="31" spans="1:6" ht="15.75" x14ac:dyDescent="0.25">
      <c r="A31" s="65"/>
      <c r="B31" s="65"/>
      <c r="C31" s="32"/>
      <c r="E31" s="35"/>
    </row>
    <row r="32" spans="1:6" x14ac:dyDescent="0.25">
      <c r="A32" s="65"/>
      <c r="B32" s="65"/>
      <c r="C32" s="72"/>
    </row>
    <row r="33" spans="1:11" x14ac:dyDescent="0.25">
      <c r="A33" s="65"/>
      <c r="B33" s="65"/>
      <c r="C33" s="72"/>
    </row>
    <row r="34" spans="1:11" x14ac:dyDescent="0.25">
      <c r="A34" s="65"/>
      <c r="B34" s="65"/>
      <c r="C34" s="72"/>
      <c r="E34" s="140" t="s">
        <v>157</v>
      </c>
    </row>
    <row r="35" spans="1:11" x14ac:dyDescent="0.25">
      <c r="A35" s="65"/>
      <c r="B35" s="65"/>
      <c r="C35" s="72"/>
    </row>
    <row r="36" spans="1:11" x14ac:dyDescent="0.25">
      <c r="A36" s="65"/>
      <c r="B36" s="65"/>
      <c r="C36" s="72"/>
    </row>
    <row r="37" spans="1:11" x14ac:dyDescent="0.25">
      <c r="A37" s="65"/>
      <c r="B37" s="65"/>
      <c r="C37" s="73"/>
    </row>
    <row r="38" spans="1:11" x14ac:dyDescent="0.25">
      <c r="A38" s="65"/>
      <c r="B38" s="65"/>
      <c r="C38" s="65"/>
    </row>
    <row r="39" spans="1:11" x14ac:dyDescent="0.25">
      <c r="C39" s="64">
        <f>SUM(C9:C38)/1.87</f>
        <v>408.02139037433153</v>
      </c>
      <c r="D39" s="61" t="s">
        <v>48</v>
      </c>
    </row>
    <row r="40" spans="1:11" x14ac:dyDescent="0.25">
      <c r="A40" s="64">
        <v>17</v>
      </c>
      <c r="B40" s="61" t="s">
        <v>49</v>
      </c>
    </row>
    <row r="41" spans="1:11" x14ac:dyDescent="0.25">
      <c r="B41" s="64">
        <f>C39/A40</f>
        <v>24.001258257313619</v>
      </c>
      <c r="C41" s="61" t="s">
        <v>50</v>
      </c>
    </row>
    <row r="42" spans="1:11" x14ac:dyDescent="0.25">
      <c r="D42" s="65">
        <v>25</v>
      </c>
      <c r="E42" s="61" t="s">
        <v>51</v>
      </c>
    </row>
    <row r="43" spans="1:11" x14ac:dyDescent="0.25">
      <c r="D43" s="67">
        <f>B41/D42</f>
        <v>0.96005033029254472</v>
      </c>
      <c r="E43" s="61" t="s">
        <v>52</v>
      </c>
      <c r="J43" s="59" t="s">
        <v>71</v>
      </c>
    </row>
    <row r="45" spans="1:11" ht="24" customHeight="1" x14ac:dyDescent="0.25">
      <c r="B45" s="96" t="s">
        <v>109</v>
      </c>
    </row>
    <row r="46" spans="1:11" x14ac:dyDescent="0.25">
      <c r="A46" s="75"/>
      <c r="B46" s="75"/>
      <c r="C46" s="75"/>
      <c r="D46" s="76"/>
      <c r="E46" s="76"/>
      <c r="F46" s="76"/>
      <c r="G46" s="76"/>
      <c r="H46" s="76"/>
      <c r="I46" s="76"/>
      <c r="J46" s="76"/>
      <c r="K46" s="76"/>
    </row>
    <row r="47" spans="1:11" x14ac:dyDescent="0.25">
      <c r="A47" s="75"/>
      <c r="B47" s="75"/>
      <c r="C47" s="75"/>
      <c r="D47" s="76"/>
      <c r="E47" s="76"/>
      <c r="F47" s="76"/>
      <c r="G47" s="76"/>
      <c r="H47" s="76"/>
      <c r="I47" s="76"/>
      <c r="J47" s="76"/>
      <c r="K47" s="76"/>
    </row>
    <row r="48" spans="1:11" x14ac:dyDescent="0.25">
      <c r="A48" s="75"/>
      <c r="B48" s="75"/>
      <c r="C48" s="75"/>
      <c r="D48" s="76"/>
      <c r="E48" s="76"/>
      <c r="F48" s="76"/>
      <c r="G48" s="76"/>
      <c r="H48" s="76"/>
      <c r="I48" s="76"/>
      <c r="J48" s="76"/>
      <c r="K48" s="76"/>
    </row>
    <row r="49" spans="1:11" x14ac:dyDescent="0.25">
      <c r="A49" s="75"/>
      <c r="B49" s="75"/>
      <c r="C49" s="75"/>
      <c r="D49" s="76"/>
      <c r="E49" s="76"/>
      <c r="F49" s="76"/>
      <c r="G49" s="76"/>
      <c r="H49" s="76"/>
      <c r="I49" s="76"/>
      <c r="J49" s="76"/>
      <c r="K49" s="76"/>
    </row>
  </sheetData>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35842" r:id="rId4">
          <objectPr defaultSize="0" autoPict="0" r:id="rId5">
            <anchor moveWithCells="1">
              <from>
                <xdr:col>1</xdr:col>
                <xdr:colOff>0</xdr:colOff>
                <xdr:row>47</xdr:row>
                <xdr:rowOff>0</xdr:rowOff>
              </from>
              <to>
                <xdr:col>13</xdr:col>
                <xdr:colOff>571500</xdr:colOff>
                <xdr:row>71</xdr:row>
                <xdr:rowOff>133350</xdr:rowOff>
              </to>
            </anchor>
          </objectPr>
        </oleObject>
      </mc:Choice>
      <mc:Fallback>
        <oleObject progId="Word.Document.12" shapeId="35842"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6F94C8C12F3448BD82E425ACC7E754" ma:contentTypeVersion="10" ma:contentTypeDescription="Create a new document." ma:contentTypeScope="" ma:versionID="a2cfe8c164cf3bd4616c3e9818a7e35a">
  <xsd:schema xmlns:xsd="http://www.w3.org/2001/XMLSchema" xmlns:xs="http://www.w3.org/2001/XMLSchema" xmlns:p="http://schemas.microsoft.com/office/2006/metadata/properties" xmlns:ns3="80fd30a0-993a-40d9-93b6-e2ff4bd33dc3" targetNamespace="http://schemas.microsoft.com/office/2006/metadata/properties" ma:root="true" ma:fieldsID="b893a393c7f66eea3924356d47d25feb" ns3:_="">
    <xsd:import namespace="80fd30a0-993a-40d9-93b6-e2ff4bd33dc3"/>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fd30a0-993a-40d9-93b6-e2ff4bd33d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3218A2B-C2A0-426B-8018-DFEFFB9970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fd30a0-993a-40d9-93b6-e2ff4bd33d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9BFED4-2993-4275-A614-4DCBF41D0359}">
  <ds:schemaRefs>
    <ds:schemaRef ds:uri="http://schemas.microsoft.com/sharepoint/v3/contenttype/forms"/>
  </ds:schemaRefs>
</ds:datastoreItem>
</file>

<file path=customXml/itemProps3.xml><?xml version="1.0" encoding="utf-8"?>
<ds:datastoreItem xmlns:ds="http://schemas.openxmlformats.org/officeDocument/2006/customXml" ds:itemID="{75034862-0D76-4E4F-A6EB-BCB3E984C3FE}">
  <ds:schemaRefs>
    <ds:schemaRef ds:uri="http://purl.org/dc/elements/1.1/"/>
    <ds:schemaRef ds:uri="http://purl.org/dc/dcmitype/"/>
    <ds:schemaRef ds:uri="http://schemas.microsoft.com/office/2006/documentManagement/types"/>
    <ds:schemaRef ds:uri="http://schemas.openxmlformats.org/package/2006/metadata/core-properties"/>
    <ds:schemaRef ds:uri="http://purl.org/dc/terms/"/>
    <ds:schemaRef ds:uri="http://www.w3.org/XML/1998/namespace"/>
    <ds:schemaRef ds:uri="http://schemas.microsoft.com/office/2006/metadata/properties"/>
    <ds:schemaRef ds:uri="http://schemas.microsoft.com/office/infopath/2007/PartnerControls"/>
    <ds:schemaRef ds:uri="80fd30a0-993a-40d9-93b6-e2ff4bd33dc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159</vt:i4>
      </vt:variant>
      <vt:variant>
        <vt:lpstr>Named Ranges</vt:lpstr>
      </vt:variant>
      <vt:variant>
        <vt:i4>122</vt:i4>
      </vt:variant>
    </vt:vector>
  </HeadingPairs>
  <TitlesOfParts>
    <vt:vector size="281" baseType="lpstr">
      <vt:lpstr>Assess Summary</vt:lpstr>
      <vt:lpstr>1.1 AY22</vt:lpstr>
      <vt:lpstr>1.1 AY21</vt:lpstr>
      <vt:lpstr>1.1 AY20</vt:lpstr>
      <vt:lpstr>1.1 AY19</vt:lpstr>
      <vt:lpstr>1.1 AY18</vt:lpstr>
      <vt:lpstr>1.1 AY17</vt:lpstr>
      <vt:lpstr>1.2 AY22</vt:lpstr>
      <vt:lpstr>1.2 AY21</vt:lpstr>
      <vt:lpstr>1.2 AY20</vt:lpstr>
      <vt:lpstr>1.2 AY19</vt:lpstr>
      <vt:lpstr>1.2 AY18</vt:lpstr>
      <vt:lpstr>1.2 AY17</vt:lpstr>
      <vt:lpstr>2.1 AY22</vt:lpstr>
      <vt:lpstr>2.1 AY21</vt:lpstr>
      <vt:lpstr>2.1 AY20</vt:lpstr>
      <vt:lpstr>2.1 AY19</vt:lpstr>
      <vt:lpstr>2.1 AY18</vt:lpstr>
      <vt:lpstr>2.1 AY17</vt:lpstr>
      <vt:lpstr>2.2 AY22</vt:lpstr>
      <vt:lpstr>2.2 AY21</vt:lpstr>
      <vt:lpstr>2.2 AY20</vt:lpstr>
      <vt:lpstr>2.2 AY19</vt:lpstr>
      <vt:lpstr>2.2 AY18</vt:lpstr>
      <vt:lpstr>2.2 AY17</vt:lpstr>
      <vt:lpstr>3.1 AY22</vt:lpstr>
      <vt:lpstr>3.1 AY21</vt:lpstr>
      <vt:lpstr>3.1 AY20</vt:lpstr>
      <vt:lpstr>3.1 AY19</vt:lpstr>
      <vt:lpstr>3.1 AY18</vt:lpstr>
      <vt:lpstr>3.1 AY17</vt:lpstr>
      <vt:lpstr>3.2 AY22</vt:lpstr>
      <vt:lpstr>3.2 AY21</vt:lpstr>
      <vt:lpstr>3.2 AY20</vt:lpstr>
      <vt:lpstr>3.2 AY19</vt:lpstr>
      <vt:lpstr>3.2 AY18</vt:lpstr>
      <vt:lpstr>3.2 AY17</vt:lpstr>
      <vt:lpstr>4.1 AY22</vt:lpstr>
      <vt:lpstr>4.1 AY21</vt:lpstr>
      <vt:lpstr>4.1 AY20</vt:lpstr>
      <vt:lpstr>4.1 AY19</vt:lpstr>
      <vt:lpstr>4.1 AY18</vt:lpstr>
      <vt:lpstr>4.1 AY17</vt:lpstr>
      <vt:lpstr>4.2 AY22</vt:lpstr>
      <vt:lpstr>4.2 AY21</vt:lpstr>
      <vt:lpstr>4.2 AY20</vt:lpstr>
      <vt:lpstr>4.2 AY19</vt:lpstr>
      <vt:lpstr>4.2 AY18</vt:lpstr>
      <vt:lpstr>4.2 AY17</vt:lpstr>
      <vt:lpstr>4.3 AY19</vt:lpstr>
      <vt:lpstr>4.3 AY18</vt:lpstr>
      <vt:lpstr>4.3 AY17</vt:lpstr>
      <vt:lpstr>5.1 AY22</vt:lpstr>
      <vt:lpstr>5.1 AY21</vt:lpstr>
      <vt:lpstr>5.1 AY20</vt:lpstr>
      <vt:lpstr>5.1 AY19</vt:lpstr>
      <vt:lpstr>5.1 AY18</vt:lpstr>
      <vt:lpstr>5.1 AY17</vt:lpstr>
      <vt:lpstr>5.2 AY22</vt:lpstr>
      <vt:lpstr>5.2 AY21</vt:lpstr>
      <vt:lpstr>5.2 AY20</vt:lpstr>
      <vt:lpstr>5.2 AY19</vt:lpstr>
      <vt:lpstr>5.2 AY18</vt:lpstr>
      <vt:lpstr>5.2 AY17</vt:lpstr>
      <vt:lpstr>6.1 AY22</vt:lpstr>
      <vt:lpstr>6.1 AY21</vt:lpstr>
      <vt:lpstr>6.1 AY20</vt:lpstr>
      <vt:lpstr>6.1 AY19</vt:lpstr>
      <vt:lpstr>6.1 AY18</vt:lpstr>
      <vt:lpstr>6.1 AY17</vt:lpstr>
      <vt:lpstr>6.2 AY21</vt:lpstr>
      <vt:lpstr>6.2 AY20</vt:lpstr>
      <vt:lpstr>6.2 AY19</vt:lpstr>
      <vt:lpstr>6.2 AY18</vt:lpstr>
      <vt:lpstr>6.2 AY17</vt:lpstr>
      <vt:lpstr>7.1 AY22</vt:lpstr>
      <vt:lpstr>7.1 AY21</vt:lpstr>
      <vt:lpstr>7.1 AY20</vt:lpstr>
      <vt:lpstr>7.1 AY19</vt:lpstr>
      <vt:lpstr>7.1 AY18</vt:lpstr>
      <vt:lpstr>7.1 AY17</vt:lpstr>
      <vt:lpstr>7.2 AY22</vt:lpstr>
      <vt:lpstr>7.2 AY21</vt:lpstr>
      <vt:lpstr>7.2 AY20</vt:lpstr>
      <vt:lpstr>7.2 AY19</vt:lpstr>
      <vt:lpstr>7.2 AY18</vt:lpstr>
      <vt:lpstr>7.2 AY17</vt:lpstr>
      <vt:lpstr>8.1 AY22</vt:lpstr>
      <vt:lpstr>8.1 AY21</vt:lpstr>
      <vt:lpstr>8.1 AY20</vt:lpstr>
      <vt:lpstr>8.1 AY19</vt:lpstr>
      <vt:lpstr>8.1 AY18</vt:lpstr>
      <vt:lpstr>8.1 AY17</vt:lpstr>
      <vt:lpstr>8.2 AY22</vt:lpstr>
      <vt:lpstr>8.2 AY21</vt:lpstr>
      <vt:lpstr>8.2 AY20</vt:lpstr>
      <vt:lpstr>8.2 AY19</vt:lpstr>
      <vt:lpstr>8.2 AY18</vt:lpstr>
      <vt:lpstr>8.2 AY17</vt:lpstr>
      <vt:lpstr>9.1 AY22</vt:lpstr>
      <vt:lpstr>9.1 AY21</vt:lpstr>
      <vt:lpstr>9.1 AY20</vt:lpstr>
      <vt:lpstr>9.1 AY19</vt:lpstr>
      <vt:lpstr>9.1 AY18</vt:lpstr>
      <vt:lpstr>9.1 AY17</vt:lpstr>
      <vt:lpstr>9.2 AY22</vt:lpstr>
      <vt:lpstr>9.2 AY21</vt:lpstr>
      <vt:lpstr>9.2 AY20</vt:lpstr>
      <vt:lpstr>9.2 AY19</vt:lpstr>
      <vt:lpstr>9.2 AY18</vt:lpstr>
      <vt:lpstr>9.2 AY17</vt:lpstr>
      <vt:lpstr>10.1 AY22</vt:lpstr>
      <vt:lpstr>10.1 AY21</vt:lpstr>
      <vt:lpstr>10.1 AY20</vt:lpstr>
      <vt:lpstr>10.1 AY19</vt:lpstr>
      <vt:lpstr>10.1 AY18</vt:lpstr>
      <vt:lpstr>10.1 AY17</vt:lpstr>
      <vt:lpstr>10.2 AY22</vt:lpstr>
      <vt:lpstr>10.2 AY21</vt:lpstr>
      <vt:lpstr>10.2 AY20</vt:lpstr>
      <vt:lpstr>10.2 AY19</vt:lpstr>
      <vt:lpstr>10.2 AY18</vt:lpstr>
      <vt:lpstr>10.2 AY17</vt:lpstr>
      <vt:lpstr>11.1 AY22</vt:lpstr>
      <vt:lpstr>11.1 AY21</vt:lpstr>
      <vt:lpstr>11.1 AY20</vt:lpstr>
      <vt:lpstr>11.1 AY19</vt:lpstr>
      <vt:lpstr>11.1 AY18</vt:lpstr>
      <vt:lpstr>11.1 AY17</vt:lpstr>
      <vt:lpstr>11.2 AY22</vt:lpstr>
      <vt:lpstr>11.2 AY21</vt:lpstr>
      <vt:lpstr>11.2 AY20</vt:lpstr>
      <vt:lpstr>11.2 AY19</vt:lpstr>
      <vt:lpstr>11.2 AY18</vt:lpstr>
      <vt:lpstr>11.2 AY17</vt:lpstr>
      <vt:lpstr>12.1 AY22</vt:lpstr>
      <vt:lpstr>12.1 AY21</vt:lpstr>
      <vt:lpstr>12.1 AY20</vt:lpstr>
      <vt:lpstr>12.1 AY19</vt:lpstr>
      <vt:lpstr>12.1 AY18</vt:lpstr>
      <vt:lpstr>12.1 AY17</vt:lpstr>
      <vt:lpstr>12.2 AY22</vt:lpstr>
      <vt:lpstr>12.2 AY21</vt:lpstr>
      <vt:lpstr>12.2 AY20</vt:lpstr>
      <vt:lpstr>12.2 AY19</vt:lpstr>
      <vt:lpstr>12.2 AY18</vt:lpstr>
      <vt:lpstr>12.2 AY17</vt:lpstr>
      <vt:lpstr>13.1 AY22</vt:lpstr>
      <vt:lpstr>13.1 AY21</vt:lpstr>
      <vt:lpstr>13.1 AY20</vt:lpstr>
      <vt:lpstr>13.1 AY19</vt:lpstr>
      <vt:lpstr>13.1 AY18</vt:lpstr>
      <vt:lpstr>13.1 AY17</vt:lpstr>
      <vt:lpstr>13.2 AY22</vt:lpstr>
      <vt:lpstr>13.2 AY21</vt:lpstr>
      <vt:lpstr>13.2 AY20</vt:lpstr>
      <vt:lpstr>13.2 AY19</vt:lpstr>
      <vt:lpstr>13.2 AY18</vt:lpstr>
      <vt:lpstr> 13.2 AY17</vt:lpstr>
      <vt:lpstr>'8.2 AY17'!OLE_LINK21</vt:lpstr>
      <vt:lpstr>'9.2 AY21'!OLE_LINK24</vt:lpstr>
      <vt:lpstr>'13.1 AY17'!OLE_LINK31</vt:lpstr>
      <vt:lpstr>'1.1 AY18'!Print_Area</vt:lpstr>
      <vt:lpstr>'1.1 AY19'!Print_Area</vt:lpstr>
      <vt:lpstr>'1.1 AY20'!Print_Area</vt:lpstr>
      <vt:lpstr>'1.1 AY21'!Print_Area</vt:lpstr>
      <vt:lpstr>'1.1 AY22'!Print_Area</vt:lpstr>
      <vt:lpstr>'1.2 AY18'!Print_Area</vt:lpstr>
      <vt:lpstr>'1.2 AY19'!Print_Area</vt:lpstr>
      <vt:lpstr>'1.2 AY20'!Print_Area</vt:lpstr>
      <vt:lpstr>'1.2 AY21'!Print_Area</vt:lpstr>
      <vt:lpstr>'1.2 AY22'!Print_Area</vt:lpstr>
      <vt:lpstr>'10.1 AY18'!Print_Area</vt:lpstr>
      <vt:lpstr>'10.1 AY19'!Print_Area</vt:lpstr>
      <vt:lpstr>'10.1 AY20'!Print_Area</vt:lpstr>
      <vt:lpstr>'10.1 AY21'!Print_Area</vt:lpstr>
      <vt:lpstr>'10.1 AY22'!Print_Area</vt:lpstr>
      <vt:lpstr>'10.2 AY18'!Print_Area</vt:lpstr>
      <vt:lpstr>'10.2 AY19'!Print_Area</vt:lpstr>
      <vt:lpstr>'10.2 AY20'!Print_Area</vt:lpstr>
      <vt:lpstr>'10.2 AY21'!Print_Area</vt:lpstr>
      <vt:lpstr>'10.2 AY22'!Print_Area</vt:lpstr>
      <vt:lpstr>'11.1 AY18'!Print_Area</vt:lpstr>
      <vt:lpstr>'11.1 AY19'!Print_Area</vt:lpstr>
      <vt:lpstr>'11.1 AY20'!Print_Area</vt:lpstr>
      <vt:lpstr>'11.1 AY21'!Print_Area</vt:lpstr>
      <vt:lpstr>'11.1 AY22'!Print_Area</vt:lpstr>
      <vt:lpstr>'11.2 AY18'!Print_Area</vt:lpstr>
      <vt:lpstr>'11.2 AY19'!Print_Area</vt:lpstr>
      <vt:lpstr>'11.2 AY20'!Print_Area</vt:lpstr>
      <vt:lpstr>'11.2 AY21'!Print_Area</vt:lpstr>
      <vt:lpstr>'11.2 AY22'!Print_Area</vt:lpstr>
      <vt:lpstr>'12.1 AY18'!Print_Area</vt:lpstr>
      <vt:lpstr>'12.1 AY19'!Print_Area</vt:lpstr>
      <vt:lpstr>'12.1 AY20'!Print_Area</vt:lpstr>
      <vt:lpstr>'12.1 AY21'!Print_Area</vt:lpstr>
      <vt:lpstr>'12.1 AY22'!Print_Area</vt:lpstr>
      <vt:lpstr>'12.2 AY18'!Print_Area</vt:lpstr>
      <vt:lpstr>'12.2 AY19'!Print_Area</vt:lpstr>
      <vt:lpstr>'12.2 AY20'!Print_Area</vt:lpstr>
      <vt:lpstr>'12.2 AY21'!Print_Area</vt:lpstr>
      <vt:lpstr>'12.2 AY22'!Print_Area</vt:lpstr>
      <vt:lpstr>'13.1 AY18'!Print_Area</vt:lpstr>
      <vt:lpstr>'13.2 AY18'!Print_Area</vt:lpstr>
      <vt:lpstr>'2.1 AY18'!Print_Area</vt:lpstr>
      <vt:lpstr>'2.1 AY19'!Print_Area</vt:lpstr>
      <vt:lpstr>'2.1 AY20'!Print_Area</vt:lpstr>
      <vt:lpstr>'2.1 AY21'!Print_Area</vt:lpstr>
      <vt:lpstr>'2.1 AY22'!Print_Area</vt:lpstr>
      <vt:lpstr>'2.2 AY18'!Print_Area</vt:lpstr>
      <vt:lpstr>'2.2 AY19'!Print_Area</vt:lpstr>
      <vt:lpstr>'2.2 AY20'!Print_Area</vt:lpstr>
      <vt:lpstr>'2.2 AY21'!Print_Area</vt:lpstr>
      <vt:lpstr>'2.2 AY22'!Print_Area</vt:lpstr>
      <vt:lpstr>'3.1 AY18'!Print_Area</vt:lpstr>
      <vt:lpstr>'3.1 AY19'!Print_Area</vt:lpstr>
      <vt:lpstr>'3.1 AY20'!Print_Area</vt:lpstr>
      <vt:lpstr>'3.1 AY21'!Print_Area</vt:lpstr>
      <vt:lpstr>'3.1 AY22'!Print_Area</vt:lpstr>
      <vt:lpstr>'3.2 AY18'!Print_Area</vt:lpstr>
      <vt:lpstr>'3.2 AY19'!Print_Area</vt:lpstr>
      <vt:lpstr>'3.2 AY20'!Print_Area</vt:lpstr>
      <vt:lpstr>'3.2 AY21'!Print_Area</vt:lpstr>
      <vt:lpstr>'3.2 AY22'!Print_Area</vt:lpstr>
      <vt:lpstr>'4.1 AY18'!Print_Area</vt:lpstr>
      <vt:lpstr>'4.1 AY19'!Print_Area</vt:lpstr>
      <vt:lpstr>'4.1 AY20'!Print_Area</vt:lpstr>
      <vt:lpstr>'4.1 AY21'!Print_Area</vt:lpstr>
      <vt:lpstr>'4.1 AY22'!Print_Area</vt:lpstr>
      <vt:lpstr>'4.2 AY18'!Print_Area</vt:lpstr>
      <vt:lpstr>'4.2 AY19'!Print_Area</vt:lpstr>
      <vt:lpstr>'4.2 AY20'!Print_Area</vt:lpstr>
      <vt:lpstr>'4.2 AY21'!Print_Area</vt:lpstr>
      <vt:lpstr>'4.2 AY22'!Print_Area</vt:lpstr>
      <vt:lpstr>'4.3 AY18'!Print_Area</vt:lpstr>
      <vt:lpstr>'4.3 AY19'!Print_Area</vt:lpstr>
      <vt:lpstr>'5.1 AY18'!Print_Area</vt:lpstr>
      <vt:lpstr>'5.1 AY19'!Print_Area</vt:lpstr>
      <vt:lpstr>'5.1 AY20'!Print_Area</vt:lpstr>
      <vt:lpstr>'5.1 AY21'!Print_Area</vt:lpstr>
      <vt:lpstr>'5.1 AY22'!Print_Area</vt:lpstr>
      <vt:lpstr>'5.2 AY18'!Print_Area</vt:lpstr>
      <vt:lpstr>'5.2 AY19'!Print_Area</vt:lpstr>
      <vt:lpstr>'5.2 AY20'!Print_Area</vt:lpstr>
      <vt:lpstr>'5.2 AY21'!Print_Area</vt:lpstr>
      <vt:lpstr>'5.2 AY22'!Print_Area</vt:lpstr>
      <vt:lpstr>'6.1 AY18'!Print_Area</vt:lpstr>
      <vt:lpstr>'6.1 AY19'!Print_Area</vt:lpstr>
      <vt:lpstr>'6.1 AY20'!Print_Area</vt:lpstr>
      <vt:lpstr>'6.1 AY21'!Print_Area</vt:lpstr>
      <vt:lpstr>'6.1 AY22'!Print_Area</vt:lpstr>
      <vt:lpstr>'6.2 AY18'!Print_Area</vt:lpstr>
      <vt:lpstr>'6.2 AY19'!Print_Area</vt:lpstr>
      <vt:lpstr>'6.2 AY20'!Print_Area</vt:lpstr>
      <vt:lpstr>'6.2 AY21'!Print_Area</vt:lpstr>
      <vt:lpstr>'7.1 AY18'!Print_Area</vt:lpstr>
      <vt:lpstr>'7.1 AY19'!Print_Area</vt:lpstr>
      <vt:lpstr>'7.1 AY20'!Print_Area</vt:lpstr>
      <vt:lpstr>'7.1 AY21'!Print_Area</vt:lpstr>
      <vt:lpstr>'7.1 AY22'!Print_Area</vt:lpstr>
      <vt:lpstr>'7.2 AY18'!Print_Area</vt:lpstr>
      <vt:lpstr>'7.2 AY19'!Print_Area</vt:lpstr>
      <vt:lpstr>'7.2 AY20'!Print_Area</vt:lpstr>
      <vt:lpstr>'7.2 AY21'!Print_Area</vt:lpstr>
      <vt:lpstr>'7.2 AY22'!Print_Area</vt:lpstr>
      <vt:lpstr>'8.2 AY18'!Print_Area</vt:lpstr>
      <vt:lpstr>'8.2 AY19'!Print_Area</vt:lpstr>
      <vt:lpstr>'8.2 AY20'!Print_Area</vt:lpstr>
      <vt:lpstr>'8.2 AY21'!Print_Area</vt:lpstr>
      <vt:lpstr>'8.2 AY22'!Print_Area</vt:lpstr>
      <vt:lpstr>'9.1 AY18'!Print_Area</vt:lpstr>
      <vt:lpstr>'9.1 AY19'!Print_Area</vt:lpstr>
      <vt:lpstr>'9.1 AY20'!Print_Area</vt:lpstr>
      <vt:lpstr>'9.1 AY21'!Print_Area</vt:lpstr>
      <vt:lpstr>'9.1 AY22'!Print_Area</vt:lpstr>
      <vt:lpstr>'9.2 AY18'!Print_Area</vt:lpstr>
      <vt:lpstr>'9.2 AY19'!Print_Area</vt:lpstr>
      <vt:lpstr>'9.2 AY20'!Print_Area</vt:lpstr>
      <vt:lpstr>'9.2 AY21'!Print_Area</vt:lpstr>
      <vt:lpstr>'9.2 AY22'!Print_Area</vt:lpstr>
      <vt:lpstr>'Assess 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dc:creator>
  <cp:lastModifiedBy>Cassandra Ricks</cp:lastModifiedBy>
  <cp:lastPrinted>2020-02-04T01:22:10Z</cp:lastPrinted>
  <dcterms:created xsi:type="dcterms:W3CDTF">2016-03-21T00:35:27Z</dcterms:created>
  <dcterms:modified xsi:type="dcterms:W3CDTF">2022-02-09T00:06:45Z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0x010100D56F94C8C12F3448BD82E425ACC7E754</vt:lpwstr>
  </property>
</Properties>
</file>